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lan/Documents/"/>
    </mc:Choice>
  </mc:AlternateContent>
  <xr:revisionPtr revIDLastSave="0" documentId="8_{5C3DC8D8-8764-EC4C-9732-053462AB42A0}" xr6:coauthVersionLast="47" xr6:coauthVersionMax="47" xr10:uidLastSave="{00000000-0000-0000-0000-000000000000}"/>
  <bookViews>
    <workbookView xWindow="-200" yWindow="780" windowWidth="30940" windowHeight="20400" xr2:uid="{00000000-000D-0000-FFFF-FFFF00000000}"/>
  </bookViews>
  <sheets>
    <sheet name="eco credito" sheetId="1" r:id="rId1"/>
    <sheet name="Hoja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U30" i="1" l="1"/>
  <c r="T30" i="1"/>
  <c r="S30" i="1"/>
  <c r="C5" i="1"/>
  <c r="F71" i="1" s="1"/>
  <c r="B32" i="1" l="1"/>
  <c r="C32" i="1"/>
  <c r="E32" i="1" s="1"/>
  <c r="B14" i="1"/>
  <c r="C46" i="1"/>
  <c r="E46" i="1" s="1"/>
  <c r="B36" i="1"/>
  <c r="B17" i="1"/>
  <c r="C49" i="1"/>
  <c r="C29" i="1"/>
  <c r="E29" i="1" s="1"/>
  <c r="C41" i="1"/>
  <c r="E41" i="1" s="1"/>
  <c r="D41" i="1" s="1"/>
  <c r="F49" i="1"/>
  <c r="F66" i="1"/>
  <c r="F44" i="1"/>
  <c r="C24" i="1"/>
  <c r="E24" i="1" s="1"/>
  <c r="C14" i="1"/>
  <c r="E14" i="1" s="1"/>
  <c r="C15" i="1"/>
  <c r="E15" i="1" s="1"/>
  <c r="C27" i="1"/>
  <c r="E27" i="1" s="1"/>
  <c r="F17" i="1"/>
  <c r="F29" i="1"/>
  <c r="C42" i="1"/>
  <c r="F52" i="1"/>
  <c r="F68" i="1"/>
  <c r="F59" i="1"/>
  <c r="F32" i="1"/>
  <c r="C65" i="1"/>
  <c r="E65" i="1" s="1"/>
  <c r="D65" i="1" s="1"/>
  <c r="B39" i="1"/>
  <c r="C39" i="1"/>
  <c r="E39" i="1" s="1"/>
  <c r="F18" i="1"/>
  <c r="F69" i="1"/>
  <c r="F22" i="1"/>
  <c r="F45" i="1"/>
  <c r="F35" i="1"/>
  <c r="C66" i="1"/>
  <c r="C17" i="1"/>
  <c r="E17" i="1" s="1"/>
  <c r="D17" i="1" s="1"/>
  <c r="F20" i="1"/>
  <c r="B24" i="1"/>
  <c r="C63" i="1"/>
  <c r="E63" i="1" s="1"/>
  <c r="B26" i="1"/>
  <c r="C26" i="1"/>
  <c r="E26" i="1" s="1"/>
  <c r="B29" i="1"/>
  <c r="B21" i="1"/>
  <c r="F42" i="1"/>
  <c r="C56" i="1"/>
  <c r="E56" i="1" s="1"/>
  <c r="C70" i="1"/>
  <c r="E70" i="1" s="1"/>
  <c r="D70" i="1" s="1"/>
  <c r="F56" i="1"/>
  <c r="F15" i="1"/>
  <c r="C21" i="1"/>
  <c r="F30" i="1"/>
  <c r="F33" i="1"/>
  <c r="B37" i="1"/>
  <c r="C54" i="1"/>
  <c r="F57" i="1"/>
  <c r="C53" i="1"/>
  <c r="B22" i="1"/>
  <c r="F27" i="1"/>
  <c r="C37" i="1"/>
  <c r="F40" i="1"/>
  <c r="C61" i="1"/>
  <c r="F64" i="1"/>
  <c r="C48" i="1"/>
  <c r="C36" i="1"/>
  <c r="B31" i="1"/>
  <c r="G12" i="1"/>
  <c r="F39" i="1"/>
  <c r="C60" i="1"/>
  <c r="C71" i="1"/>
  <c r="B19" i="1"/>
  <c r="C22" i="1"/>
  <c r="F24" i="1"/>
  <c r="C44" i="1"/>
  <c r="F47" i="1"/>
  <c r="C68" i="1"/>
  <c r="F13" i="1"/>
  <c r="H13" i="1" s="1"/>
  <c r="C19" i="1"/>
  <c r="B34" i="1"/>
  <c r="C51" i="1"/>
  <c r="F54" i="1"/>
  <c r="B16" i="1"/>
  <c r="F25" i="1"/>
  <c r="B28" i="1"/>
  <c r="C34" i="1"/>
  <c r="F37" i="1"/>
  <c r="B41" i="1"/>
  <c r="C58" i="1"/>
  <c r="F61" i="1"/>
  <c r="C16" i="1"/>
  <c r="B23" i="1"/>
  <c r="C28" i="1"/>
  <c r="F34" i="1"/>
  <c r="F46" i="1"/>
  <c r="F58" i="1"/>
  <c r="C67" i="1"/>
  <c r="F70" i="1"/>
  <c r="F14" i="1"/>
  <c r="B18" i="1"/>
  <c r="C23" i="1"/>
  <c r="F26" i="1"/>
  <c r="B30" i="1"/>
  <c r="B33" i="1"/>
  <c r="C38" i="1"/>
  <c r="F41" i="1"/>
  <c r="C50" i="1"/>
  <c r="F53" i="1"/>
  <c r="C62" i="1"/>
  <c r="F65" i="1"/>
  <c r="F72" i="1"/>
  <c r="C31" i="1"/>
  <c r="B38" i="1"/>
  <c r="C43" i="1"/>
  <c r="C55" i="1"/>
  <c r="B13" i="1"/>
  <c r="C18" i="1"/>
  <c r="F21" i="1"/>
  <c r="B25" i="1"/>
  <c r="C30" i="1"/>
  <c r="C33" i="1"/>
  <c r="F36" i="1"/>
  <c r="B40" i="1"/>
  <c r="C45" i="1"/>
  <c r="F48" i="1"/>
  <c r="C57" i="1"/>
  <c r="F60" i="1"/>
  <c r="C69" i="1"/>
  <c r="C13" i="1"/>
  <c r="F16" i="1"/>
  <c r="B20" i="1"/>
  <c r="C25" i="1"/>
  <c r="F28" i="1"/>
  <c r="F31" i="1"/>
  <c r="B35" i="1"/>
  <c r="C40" i="1"/>
  <c r="F43" i="1"/>
  <c r="C52" i="1"/>
  <c r="F55" i="1"/>
  <c r="C64" i="1"/>
  <c r="F67" i="1"/>
  <c r="F51" i="1"/>
  <c r="F63" i="1"/>
  <c r="C72" i="1"/>
  <c r="F19" i="1"/>
  <c r="B15" i="1"/>
  <c r="C20" i="1"/>
  <c r="F23" i="1"/>
  <c r="B27" i="1"/>
  <c r="C35" i="1"/>
  <c r="F38" i="1"/>
  <c r="B42" i="1"/>
  <c r="C47" i="1"/>
  <c r="F50" i="1"/>
  <c r="C59" i="1"/>
  <c r="F62" i="1"/>
  <c r="D24" i="1" l="1"/>
  <c r="D39" i="1"/>
  <c r="D15" i="1"/>
  <c r="D14" i="1"/>
  <c r="D32" i="1"/>
  <c r="D46" i="1"/>
  <c r="D63" i="1"/>
  <c r="D27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D26" i="1"/>
  <c r="E66" i="1"/>
  <c r="D66" i="1" s="1"/>
  <c r="D29" i="1"/>
  <c r="D56" i="1"/>
  <c r="E42" i="1"/>
  <c r="D42" i="1" s="1"/>
  <c r="E49" i="1"/>
  <c r="D49" i="1" s="1"/>
  <c r="E23" i="1"/>
  <c r="D23" i="1" s="1"/>
  <c r="E16" i="1"/>
  <c r="D16" i="1" s="1"/>
  <c r="E35" i="1"/>
  <c r="D35" i="1" s="1"/>
  <c r="E33" i="1"/>
  <c r="D33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E13" i="1"/>
  <c r="D13" i="1" s="1"/>
  <c r="E36" i="1"/>
  <c r="D36" i="1" s="1"/>
  <c r="E21" i="1"/>
  <c r="D21" i="1" s="1"/>
  <c r="E52" i="1"/>
  <c r="D52" i="1" s="1"/>
  <c r="E72" i="1"/>
  <c r="D72" i="1" s="1"/>
  <c r="E57" i="1"/>
  <c r="D57" i="1" s="1"/>
  <c r="E55" i="1"/>
  <c r="D55" i="1" s="1"/>
  <c r="E34" i="1"/>
  <c r="D34" i="1" s="1"/>
  <c r="E22" i="1"/>
  <c r="D22" i="1" s="1"/>
  <c r="E69" i="1"/>
  <c r="D69" i="1" s="1"/>
  <c r="E53" i="1"/>
  <c r="D53" i="1" s="1"/>
  <c r="E40" i="1"/>
  <c r="D40" i="1" s="1"/>
  <c r="E43" i="1"/>
  <c r="D43" i="1" s="1"/>
  <c r="E38" i="1"/>
  <c r="D38" i="1" s="1"/>
  <c r="E61" i="1"/>
  <c r="D61" i="1"/>
  <c r="E25" i="1"/>
  <c r="D25" i="1" s="1"/>
  <c r="E62" i="1"/>
  <c r="D62" i="1" s="1"/>
  <c r="E68" i="1"/>
  <c r="D68" i="1" s="1"/>
  <c r="E67" i="1"/>
  <c r="D67" i="1" s="1"/>
  <c r="E48" i="1"/>
  <c r="D48" i="1" s="1"/>
  <c r="E19" i="1"/>
  <c r="D19" i="1" s="1"/>
  <c r="E71" i="1"/>
  <c r="D71" i="1" s="1"/>
  <c r="E64" i="1"/>
  <c r="D64" i="1" s="1"/>
  <c r="E20" i="1"/>
  <c r="D20" i="1" s="1"/>
  <c r="E58" i="1"/>
  <c r="D58" i="1" s="1"/>
  <c r="E50" i="1"/>
  <c r="D50" i="1" s="1"/>
  <c r="E44" i="1"/>
  <c r="D44" i="1" s="1"/>
  <c r="E59" i="1"/>
  <c r="D59" i="1" s="1"/>
  <c r="E31" i="1"/>
  <c r="D31" i="1" s="1"/>
  <c r="E28" i="1"/>
  <c r="D28" i="1" s="1"/>
  <c r="E60" i="1"/>
  <c r="D60" i="1" s="1"/>
  <c r="E30" i="1"/>
  <c r="D30" i="1" s="1"/>
  <c r="E51" i="1"/>
  <c r="D51" i="1" s="1"/>
  <c r="E18" i="1"/>
  <c r="D18" i="1" s="1"/>
  <c r="E47" i="1"/>
  <c r="D47" i="1" s="1"/>
  <c r="E45" i="1"/>
  <c r="D45" i="1" s="1"/>
  <c r="E37" i="1"/>
  <c r="D37" i="1" s="1"/>
  <c r="E54" i="1"/>
  <c r="D54" i="1" s="1"/>
</calcChain>
</file>

<file path=xl/sharedStrings.xml><?xml version="1.0" encoding="utf-8"?>
<sst xmlns="http://schemas.openxmlformats.org/spreadsheetml/2006/main" count="18" uniqueCount="18">
  <si>
    <t>Tabla de Amortización</t>
  </si>
  <si>
    <t>Total del proyecto</t>
  </si>
  <si>
    <t>Monto del préstamo incentivo</t>
  </si>
  <si>
    <t>Interés anual más IVA</t>
  </si>
  <si>
    <t>Tasa de Interés Anual</t>
  </si>
  <si>
    <t>tasa actual</t>
  </si>
  <si>
    <r>
      <rPr>
        <sz val="10"/>
        <color indexed="8"/>
        <rFont val="Arial"/>
        <family val="2"/>
      </rPr>
      <t xml:space="preserve">Período de pago </t>
    </r>
    <r>
      <rPr>
        <sz val="8"/>
        <color indexed="8"/>
        <rFont val="Arial"/>
        <family val="2"/>
      </rPr>
      <t>(en meses)</t>
    </r>
  </si>
  <si>
    <t>pago bimestral o mensual</t>
  </si>
  <si>
    <t>Duración (períodos)</t>
  </si>
  <si>
    <t>24 pagos o 48 pagos</t>
  </si>
  <si>
    <t>Número de pago</t>
  </si>
  <si>
    <t xml:space="preserve">Pago </t>
  </si>
  <si>
    <t>Cuota de Interés</t>
  </si>
  <si>
    <t>Interés Sin IVA</t>
  </si>
  <si>
    <t>IVA</t>
  </si>
  <si>
    <t>Amortización</t>
  </si>
  <si>
    <t>Saldo</t>
  </si>
  <si>
    <t>Capital Amortizado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</si>
</sst>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&quot; &quot;* #,##0.00&quot; &quot;;&quot; &quot;&quot;$&quot;&quot; &quot;* &quot;-&quot;#,##0.00&quot; &quot;;&quot; &quot;&quot;$&quot;&quot; &quot;* &quot;-&quot;??&quot; &quot;"/>
  </numFmts>
  <fonts count="5" x14ac:knownFonts="1">
    <font>
      <sz val="10"/>
      <color indexed="8"/>
      <name val="Arial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 wrapText="1"/>
    </xf>
    <xf numFmtId="4" fontId="0" fillId="2" borderId="6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2" borderId="12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4" fontId="0" fillId="4" borderId="5" xfId="0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/>
    <xf numFmtId="49" fontId="0" fillId="2" borderId="3" xfId="0" applyNumberFormat="1" applyFill="1" applyBorder="1" applyAlignment="1">
      <alignment horizontal="center" wrapText="1"/>
    </xf>
    <xf numFmtId="0" fontId="0" fillId="2" borderId="4" xfId="0" applyNumberFormat="1" applyFill="1" applyBorder="1"/>
    <xf numFmtId="49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2"/>
  <sheetViews>
    <sheetView showGridLines="0" tabSelected="1" zoomScale="150" workbookViewId="0">
      <selection activeCell="F6" sqref="F6"/>
    </sheetView>
  </sheetViews>
  <sheetFormatPr baseColWidth="10" defaultColWidth="12.6640625" defaultRowHeight="15" customHeight="1" x14ac:dyDescent="0.15"/>
  <cols>
    <col min="1" max="1" width="8.83203125" style="1" customWidth="1"/>
    <col min="2" max="2" width="14" style="1" customWidth="1"/>
    <col min="3" max="5" width="13.1640625" style="1" customWidth="1"/>
    <col min="6" max="8" width="13.83203125" style="1" customWidth="1"/>
    <col min="9" max="9" width="10" style="1" customWidth="1"/>
    <col min="10" max="10" width="11.83203125" style="1" customWidth="1"/>
    <col min="11" max="26" width="10" style="1" customWidth="1"/>
    <col min="27" max="256" width="12.6640625" style="1" customWidth="1"/>
  </cols>
  <sheetData>
    <row r="1" spans="1:26" ht="12.75" customHeight="1" x14ac:dyDescent="0.15">
      <c r="A1" s="30" t="s">
        <v>0</v>
      </c>
      <c r="B1" s="31"/>
      <c r="C1" s="31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15">
      <c r="A2" s="5"/>
      <c r="B2" s="6"/>
      <c r="C2" s="6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15">
      <c r="A3" s="32" t="s">
        <v>1</v>
      </c>
      <c r="B3" s="33"/>
      <c r="C3" s="7">
        <v>294760</v>
      </c>
      <c r="D3" s="8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 x14ac:dyDescent="0.15">
      <c r="A4" s="32" t="s">
        <v>2</v>
      </c>
      <c r="B4" s="33"/>
      <c r="C4" s="29">
        <f>C3/10*9</f>
        <v>265284</v>
      </c>
      <c r="D4" s="8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15">
      <c r="A5" s="34" t="s">
        <v>3</v>
      </c>
      <c r="B5" s="33"/>
      <c r="C5" s="9">
        <f>(C6*1.16)</f>
        <v>0.17979999999999999</v>
      </c>
      <c r="D5" s="10"/>
      <c r="E5" s="11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15">
      <c r="A6" s="34" t="s">
        <v>4</v>
      </c>
      <c r="B6" s="33"/>
      <c r="C6" s="9">
        <v>0.155</v>
      </c>
      <c r="D6" s="12" t="s">
        <v>5</v>
      </c>
      <c r="E6" s="13"/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15">
      <c r="A7" s="34" t="s">
        <v>6</v>
      </c>
      <c r="B7" s="33"/>
      <c r="C7" s="14">
        <v>2</v>
      </c>
      <c r="D7" s="15" t="s">
        <v>7</v>
      </c>
      <c r="E7" s="16"/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15">
      <c r="A8" s="34" t="s">
        <v>8</v>
      </c>
      <c r="B8" s="33"/>
      <c r="C8" s="14">
        <v>30</v>
      </c>
      <c r="D8" s="15" t="s">
        <v>9</v>
      </c>
      <c r="E8" s="16"/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15">
      <c r="A9" s="17"/>
      <c r="B9" s="18"/>
      <c r="C9" s="18">
        <v>5</v>
      </c>
      <c r="D9" s="3"/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15">
      <c r="A10" s="19"/>
      <c r="B10" s="20"/>
      <c r="C10" s="20"/>
      <c r="D10" s="20"/>
      <c r="E10" s="20"/>
      <c r="F10" s="20"/>
      <c r="G10" s="2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5" customHeight="1" x14ac:dyDescent="0.15">
      <c r="A11" s="21" t="s">
        <v>10</v>
      </c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15">
      <c r="A12" s="25"/>
      <c r="B12" s="26"/>
      <c r="C12" s="26"/>
      <c r="D12" s="26"/>
      <c r="E12" s="26"/>
      <c r="F12" s="26"/>
      <c r="G12" s="26">
        <f>C4</f>
        <v>265284</v>
      </c>
      <c r="H12" s="2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15">
      <c r="A13" s="27">
        <v>1</v>
      </c>
      <c r="B13" s="3">
        <f>PMT($C$5*($C$7/12),$C$8,-C4)</f>
        <v>13528.762107027562</v>
      </c>
      <c r="C13" s="3">
        <f t="shared" ref="C13:C44" si="0">IPMT($C$5*($C$7/12),A13,$C$8,-$C$4)</f>
        <v>7949.6771999999992</v>
      </c>
      <c r="D13" s="3">
        <f t="shared" ref="D13:D44" si="1">C13-E13</f>
        <v>6912.7627826086955</v>
      </c>
      <c r="E13" s="3">
        <f t="shared" ref="E13:E44" si="2">C13-(C13/1.15)</f>
        <v>1036.9144173913037</v>
      </c>
      <c r="F13" s="3">
        <f t="shared" ref="F13:F44" si="3">PPMT($C$5*($C$7/12),A13,$C$8,-$C$4)</f>
        <v>5579.0849070275617</v>
      </c>
      <c r="G13" s="3">
        <f t="shared" ref="G13:G44" si="4">G12-F13</f>
        <v>259704.91509297243</v>
      </c>
      <c r="H13" s="3">
        <f t="shared" ref="H13:H44" si="5">F13+H12</f>
        <v>5579.0849070275617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2">
        <v>71133.31</v>
      </c>
      <c r="T13" s="2">
        <v>14057.29</v>
      </c>
      <c r="U13" s="2">
        <v>96586</v>
      </c>
      <c r="V13" s="4"/>
      <c r="W13" s="4"/>
      <c r="X13" s="4"/>
      <c r="Y13" s="4"/>
      <c r="Z13" s="4"/>
    </row>
    <row r="14" spans="1:26" ht="12.75" customHeight="1" x14ac:dyDescent="0.15">
      <c r="A14" s="27">
        <v>2</v>
      </c>
      <c r="B14" s="3">
        <f t="shared" ref="B14:B42" si="6">PMT($C$5*($C$7/12),$C$8,-$C$4)</f>
        <v>13528.762107027562</v>
      </c>
      <c r="C14" s="3">
        <f t="shared" si="0"/>
        <v>7782.4906222860736</v>
      </c>
      <c r="D14" s="3">
        <f t="shared" si="1"/>
        <v>6767.383149813978</v>
      </c>
      <c r="E14" s="3">
        <f t="shared" si="2"/>
        <v>1015.1074724720957</v>
      </c>
      <c r="F14" s="3">
        <f t="shared" si="3"/>
        <v>5746.2714847414873</v>
      </c>
      <c r="G14" s="3">
        <f t="shared" si="4"/>
        <v>253958.64360823095</v>
      </c>
      <c r="H14" s="3">
        <f t="shared" si="5"/>
        <v>11325.356391769048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2">
        <v>51735.23</v>
      </c>
      <c r="T14" s="2">
        <v>13608.75</v>
      </c>
      <c r="U14" s="2">
        <v>28472.87</v>
      </c>
      <c r="V14" s="4"/>
      <c r="W14" s="4"/>
      <c r="X14" s="4"/>
      <c r="Y14" s="4"/>
      <c r="Z14" s="4"/>
    </row>
    <row r="15" spans="1:26" ht="12.75" customHeight="1" x14ac:dyDescent="0.15">
      <c r="A15" s="27">
        <v>3</v>
      </c>
      <c r="B15" s="3">
        <f t="shared" si="6"/>
        <v>13528.762107027562</v>
      </c>
      <c r="C15" s="3">
        <f t="shared" si="0"/>
        <v>7610.294020126652</v>
      </c>
      <c r="D15" s="3">
        <f t="shared" si="1"/>
        <v>6617.646974023176</v>
      </c>
      <c r="E15" s="3">
        <f t="shared" si="2"/>
        <v>992.64704610347599</v>
      </c>
      <c r="F15" s="3">
        <f t="shared" si="3"/>
        <v>5918.468086900908</v>
      </c>
      <c r="G15" s="3">
        <f t="shared" si="4"/>
        <v>248040.17552133003</v>
      </c>
      <c r="H15" s="3">
        <f t="shared" si="5"/>
        <v>17243.824478669958</v>
      </c>
      <c r="I15" s="4"/>
      <c r="J15" s="28"/>
      <c r="K15" s="4"/>
      <c r="L15" s="4"/>
      <c r="M15" s="4"/>
      <c r="N15" s="4"/>
      <c r="O15" s="4"/>
      <c r="P15" s="4"/>
      <c r="Q15" s="4"/>
      <c r="R15" s="4"/>
      <c r="S15" s="2">
        <v>26720.19</v>
      </c>
      <c r="T15" s="2">
        <v>14057.29</v>
      </c>
      <c r="U15" s="2">
        <v>26315.5</v>
      </c>
      <c r="V15" s="4"/>
      <c r="W15" s="4"/>
      <c r="X15" s="4"/>
      <c r="Y15" s="4"/>
      <c r="Z15" s="4"/>
    </row>
    <row r="16" spans="1:26" ht="12.75" customHeight="1" x14ac:dyDescent="0.15">
      <c r="A16" s="27">
        <v>4</v>
      </c>
      <c r="B16" s="3">
        <f t="shared" si="6"/>
        <v>13528.762107027562</v>
      </c>
      <c r="C16" s="3">
        <f t="shared" si="0"/>
        <v>7432.9372597891897</v>
      </c>
      <c r="D16" s="3">
        <f t="shared" si="1"/>
        <v>6463.4237041645138</v>
      </c>
      <c r="E16" s="3">
        <f t="shared" si="2"/>
        <v>969.51355562467597</v>
      </c>
      <c r="F16" s="3">
        <f t="shared" si="3"/>
        <v>6095.8248472383711</v>
      </c>
      <c r="G16" s="3">
        <f t="shared" si="4"/>
        <v>241944.35067409166</v>
      </c>
      <c r="H16" s="3">
        <f t="shared" si="5"/>
        <v>23339.649325908329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2">
        <v>13013.32</v>
      </c>
      <c r="T16" s="2">
        <v>10079</v>
      </c>
      <c r="U16" s="2">
        <v>27550.3</v>
      </c>
      <c r="V16" s="4"/>
      <c r="W16" s="4"/>
      <c r="X16" s="4"/>
      <c r="Y16" s="4"/>
      <c r="Z16" s="4"/>
    </row>
    <row r="17" spans="1:26" ht="12.75" customHeight="1" x14ac:dyDescent="0.15">
      <c r="A17" s="27">
        <v>5</v>
      </c>
      <c r="B17" s="3">
        <f t="shared" si="6"/>
        <v>13528.762107027562</v>
      </c>
      <c r="C17" s="3">
        <f t="shared" si="0"/>
        <v>7250.2657085336132</v>
      </c>
      <c r="D17" s="3">
        <f t="shared" si="1"/>
        <v>6304.5788769857509</v>
      </c>
      <c r="E17" s="3">
        <f t="shared" si="2"/>
        <v>945.68683154786231</v>
      </c>
      <c r="F17" s="3">
        <f t="shared" si="3"/>
        <v>6278.4963984939486</v>
      </c>
      <c r="G17" s="3">
        <f t="shared" si="4"/>
        <v>235665.85427559773</v>
      </c>
      <c r="H17" s="3">
        <f t="shared" si="5"/>
        <v>29618.145724402279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2">
        <v>14519.04</v>
      </c>
      <c r="T17" s="2">
        <v>13013.32</v>
      </c>
      <c r="U17" s="2">
        <v>16447</v>
      </c>
      <c r="V17" s="4"/>
      <c r="W17" s="4"/>
      <c r="X17" s="4"/>
      <c r="Y17" s="4"/>
      <c r="Z17" s="4"/>
    </row>
    <row r="18" spans="1:26" ht="12.75" customHeight="1" x14ac:dyDescent="0.15">
      <c r="A18" s="27">
        <v>6</v>
      </c>
      <c r="B18" s="3">
        <f t="shared" si="6"/>
        <v>13528.762107027562</v>
      </c>
      <c r="C18" s="3">
        <f t="shared" si="0"/>
        <v>7062.1200997920769</v>
      </c>
      <c r="D18" s="3">
        <f t="shared" si="1"/>
        <v>6140.9739998191981</v>
      </c>
      <c r="E18" s="3">
        <f t="shared" si="2"/>
        <v>921.1460999728788</v>
      </c>
      <c r="F18" s="3">
        <f t="shared" si="3"/>
        <v>6466.6420072354831</v>
      </c>
      <c r="G18" s="3">
        <f t="shared" si="4"/>
        <v>229199.21226836223</v>
      </c>
      <c r="H18" s="3">
        <f t="shared" si="5"/>
        <v>36084.787731637763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2">
        <v>21510.83</v>
      </c>
      <c r="T18" s="2">
        <v>22179.1</v>
      </c>
      <c r="U18" s="2">
        <v>25522.6</v>
      </c>
      <c r="V18" s="4"/>
      <c r="W18" s="4"/>
      <c r="X18" s="4"/>
      <c r="Y18" s="4"/>
      <c r="Z18" s="4"/>
    </row>
    <row r="19" spans="1:26" ht="12.75" customHeight="1" x14ac:dyDescent="0.15">
      <c r="A19" s="27">
        <v>7</v>
      </c>
      <c r="B19" s="3">
        <f t="shared" si="6"/>
        <v>13528.762107027562</v>
      </c>
      <c r="C19" s="3">
        <f t="shared" si="0"/>
        <v>6868.3363943085869</v>
      </c>
      <c r="D19" s="3">
        <f t="shared" si="1"/>
        <v>5972.4664298335547</v>
      </c>
      <c r="E19" s="3">
        <f t="shared" si="2"/>
        <v>895.86996447503225</v>
      </c>
      <c r="F19" s="3">
        <f t="shared" si="3"/>
        <v>6660.425712718974</v>
      </c>
      <c r="G19" s="3">
        <f t="shared" si="4"/>
        <v>222538.78655564325</v>
      </c>
      <c r="H19" s="3">
        <f t="shared" si="5"/>
        <v>42745.213444356734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2">
        <v>15442.47</v>
      </c>
      <c r="T19" s="2">
        <v>25522.6</v>
      </c>
      <c r="U19" s="2">
        <v>26720.19</v>
      </c>
      <c r="V19" s="4"/>
      <c r="W19" s="4"/>
      <c r="X19" s="4"/>
      <c r="Y19" s="4"/>
      <c r="Z19" s="4"/>
    </row>
    <row r="20" spans="1:26" ht="12.75" customHeight="1" x14ac:dyDescent="0.15">
      <c r="A20" s="27">
        <v>8</v>
      </c>
      <c r="B20" s="3">
        <f t="shared" si="6"/>
        <v>13528.762107027562</v>
      </c>
      <c r="C20" s="3">
        <f t="shared" si="0"/>
        <v>6668.7456371174421</v>
      </c>
      <c r="D20" s="3">
        <f t="shared" si="1"/>
        <v>5798.9092496673411</v>
      </c>
      <c r="E20" s="3">
        <f t="shared" si="2"/>
        <v>869.83638745010103</v>
      </c>
      <c r="F20" s="3">
        <f t="shared" si="3"/>
        <v>6860.0164699101178</v>
      </c>
      <c r="G20" s="3">
        <f t="shared" si="4"/>
        <v>215678.77008573312</v>
      </c>
      <c r="H20" s="3">
        <f t="shared" si="5"/>
        <v>49605.229914266849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2">
        <v>15951.44</v>
      </c>
      <c r="T20" s="2">
        <v>72902.100000000006</v>
      </c>
      <c r="U20" s="2">
        <v>27550.3</v>
      </c>
      <c r="V20" s="4"/>
      <c r="W20" s="4"/>
      <c r="X20" s="4"/>
      <c r="Y20" s="4"/>
      <c r="Z20" s="4"/>
    </row>
    <row r="21" spans="1:26" ht="12.75" customHeight="1" x14ac:dyDescent="0.15">
      <c r="A21" s="27">
        <v>9</v>
      </c>
      <c r="B21" s="3">
        <f t="shared" si="6"/>
        <v>13528.762107027562</v>
      </c>
      <c r="C21" s="3">
        <f t="shared" si="0"/>
        <v>6463.1738102358013</v>
      </c>
      <c r="D21" s="3">
        <f t="shared" si="1"/>
        <v>5620.1511393354795</v>
      </c>
      <c r="E21" s="3">
        <f t="shared" si="2"/>
        <v>843.02267090032183</v>
      </c>
      <c r="F21" s="3">
        <f t="shared" si="3"/>
        <v>7065.5882967917587</v>
      </c>
      <c r="G21" s="3">
        <f t="shared" si="4"/>
        <v>208613.18178894135</v>
      </c>
      <c r="H21" s="3">
        <f t="shared" si="5"/>
        <v>56670.818211058606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2">
        <v>22179.1</v>
      </c>
      <c r="T21" s="2">
        <v>27550.3</v>
      </c>
      <c r="U21" s="4"/>
      <c r="V21" s="4"/>
      <c r="W21" s="4"/>
      <c r="X21" s="4"/>
      <c r="Y21" s="4"/>
      <c r="Z21" s="4"/>
    </row>
    <row r="22" spans="1:26" ht="12.75" customHeight="1" x14ac:dyDescent="0.15">
      <c r="A22" s="27">
        <v>10</v>
      </c>
      <c r="B22" s="3">
        <f t="shared" si="6"/>
        <v>13528.762107027562</v>
      </c>
      <c r="C22" s="3">
        <f t="shared" si="0"/>
        <v>6251.4416809419436</v>
      </c>
      <c r="D22" s="3">
        <f t="shared" si="1"/>
        <v>5436.0362442973428</v>
      </c>
      <c r="E22" s="3">
        <f t="shared" si="2"/>
        <v>815.40543664460074</v>
      </c>
      <c r="F22" s="3">
        <f t="shared" si="3"/>
        <v>7277.3204260856173</v>
      </c>
      <c r="G22" s="3">
        <f t="shared" si="4"/>
        <v>201335.86136285574</v>
      </c>
      <c r="H22" s="3">
        <f t="shared" si="5"/>
        <v>63948.13863714422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2">
        <v>21510.83</v>
      </c>
      <c r="T22" s="2">
        <v>16447</v>
      </c>
      <c r="U22" s="4"/>
      <c r="V22" s="4"/>
      <c r="W22" s="4"/>
      <c r="X22" s="4"/>
      <c r="Y22" s="4"/>
      <c r="Z22" s="4"/>
    </row>
    <row r="23" spans="1:26" ht="12.75" customHeight="1" x14ac:dyDescent="0.15">
      <c r="A23" s="27">
        <v>11</v>
      </c>
      <c r="B23" s="3">
        <f t="shared" si="6"/>
        <v>13528.762107027562</v>
      </c>
      <c r="C23" s="3">
        <f t="shared" si="0"/>
        <v>6033.3646455069102</v>
      </c>
      <c r="D23" s="3">
        <f t="shared" si="1"/>
        <v>5246.4040395712263</v>
      </c>
      <c r="E23" s="3">
        <f t="shared" si="2"/>
        <v>786.96060593568382</v>
      </c>
      <c r="F23" s="3">
        <f t="shared" si="3"/>
        <v>7495.3974615206507</v>
      </c>
      <c r="G23" s="3">
        <f t="shared" si="4"/>
        <v>193840.46390133508</v>
      </c>
      <c r="H23" s="3">
        <f t="shared" si="5"/>
        <v>71443.536098664874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2">
        <v>25522.6</v>
      </c>
      <c r="T23" s="2">
        <v>27108.14</v>
      </c>
      <c r="U23" s="4"/>
      <c r="V23" s="4"/>
      <c r="W23" s="4"/>
      <c r="X23" s="4"/>
      <c r="Y23" s="4"/>
      <c r="Z23" s="4"/>
    </row>
    <row r="24" spans="1:26" ht="12.75" customHeight="1" x14ac:dyDescent="0.15">
      <c r="A24" s="27">
        <v>12</v>
      </c>
      <c r="B24" s="3">
        <f t="shared" si="6"/>
        <v>13528.762107027562</v>
      </c>
      <c r="C24" s="3">
        <f t="shared" si="0"/>
        <v>5808.7525682433425</v>
      </c>
      <c r="D24" s="3">
        <f t="shared" si="1"/>
        <v>5051.0891897768197</v>
      </c>
      <c r="E24" s="3">
        <f t="shared" si="2"/>
        <v>757.66337846652277</v>
      </c>
      <c r="F24" s="3">
        <f t="shared" si="3"/>
        <v>7720.0095387842184</v>
      </c>
      <c r="G24" s="3">
        <f t="shared" si="4"/>
        <v>186120.45436255087</v>
      </c>
      <c r="H24" s="3">
        <f t="shared" si="5"/>
        <v>79163.54563744909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2">
        <v>13013.32</v>
      </c>
      <c r="T24" s="2">
        <v>16447</v>
      </c>
      <c r="U24" s="4"/>
      <c r="V24" s="4"/>
      <c r="W24" s="4"/>
      <c r="X24" s="4"/>
      <c r="Y24" s="4"/>
      <c r="Z24" s="4"/>
    </row>
    <row r="25" spans="1:26" ht="12.75" customHeight="1" x14ac:dyDescent="0.15">
      <c r="A25" s="27">
        <v>13</v>
      </c>
      <c r="B25" s="3">
        <f t="shared" si="6"/>
        <v>13528.762107027562</v>
      </c>
      <c r="C25" s="3">
        <f t="shared" si="0"/>
        <v>5577.4096157311096</v>
      </c>
      <c r="D25" s="3">
        <f t="shared" si="1"/>
        <v>4849.9214049835737</v>
      </c>
      <c r="E25" s="3">
        <f t="shared" si="2"/>
        <v>727.48821074753596</v>
      </c>
      <c r="F25" s="3">
        <f t="shared" si="3"/>
        <v>7951.3524912964522</v>
      </c>
      <c r="G25" s="3">
        <f t="shared" si="4"/>
        <v>178169.10187125442</v>
      </c>
      <c r="H25" s="3">
        <f t="shared" si="5"/>
        <v>87114.898128745539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2">
        <v>27108.14</v>
      </c>
      <c r="T25" s="2">
        <v>27550.3</v>
      </c>
      <c r="U25" s="4"/>
      <c r="V25" s="4"/>
      <c r="W25" s="4"/>
      <c r="X25" s="4"/>
      <c r="Y25" s="4"/>
      <c r="Z25" s="4"/>
    </row>
    <row r="26" spans="1:26" ht="12.75" customHeight="1" x14ac:dyDescent="0.15">
      <c r="A26" s="27">
        <v>14</v>
      </c>
      <c r="B26" s="3">
        <f t="shared" si="6"/>
        <v>13528.762107027562</v>
      </c>
      <c r="C26" s="3">
        <f t="shared" si="0"/>
        <v>5339.1340860752589</v>
      </c>
      <c r="D26" s="3">
        <f t="shared" si="1"/>
        <v>4642.7252922393563</v>
      </c>
      <c r="E26" s="3">
        <f t="shared" si="2"/>
        <v>696.40879383590254</v>
      </c>
      <c r="F26" s="3">
        <f t="shared" si="3"/>
        <v>8189.6280209523038</v>
      </c>
      <c r="G26" s="3">
        <f t="shared" si="4"/>
        <v>169979.47385030211</v>
      </c>
      <c r="H26" s="3">
        <f t="shared" si="5"/>
        <v>95304.526149697849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2">
        <v>18210.46</v>
      </c>
      <c r="T26" s="2">
        <v>96586</v>
      </c>
      <c r="U26" s="4"/>
      <c r="V26" s="4"/>
      <c r="W26" s="4"/>
      <c r="X26" s="4"/>
      <c r="Y26" s="4"/>
      <c r="Z26" s="4"/>
    </row>
    <row r="27" spans="1:26" ht="12.75" customHeight="1" x14ac:dyDescent="0.15">
      <c r="A27" s="27">
        <v>15</v>
      </c>
      <c r="B27" s="3">
        <f t="shared" si="6"/>
        <v>13528.762107027562</v>
      </c>
      <c r="C27" s="3">
        <f t="shared" si="0"/>
        <v>5093.718233047387</v>
      </c>
      <c r="D27" s="3">
        <f t="shared" si="1"/>
        <v>4429.3202026499021</v>
      </c>
      <c r="E27" s="3">
        <f t="shared" si="2"/>
        <v>664.39803039748494</v>
      </c>
      <c r="F27" s="3">
        <f t="shared" si="3"/>
        <v>8435.0438739801739</v>
      </c>
      <c r="G27" s="3">
        <f t="shared" si="4"/>
        <v>161544.42997632193</v>
      </c>
      <c r="H27" s="3">
        <f t="shared" si="5"/>
        <v>103739.57002367802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2">
        <v>13013.32</v>
      </c>
      <c r="T27" s="2">
        <v>26315.5</v>
      </c>
      <c r="U27" s="4"/>
      <c r="V27" s="4"/>
      <c r="W27" s="4"/>
      <c r="X27" s="4"/>
      <c r="Y27" s="4"/>
      <c r="Z27" s="4"/>
    </row>
    <row r="28" spans="1:26" ht="12.75" customHeight="1" x14ac:dyDescent="0.15">
      <c r="A28" s="27">
        <v>16</v>
      </c>
      <c r="B28" s="3">
        <f t="shared" si="6"/>
        <v>13528.762107027562</v>
      </c>
      <c r="C28" s="3">
        <f t="shared" si="0"/>
        <v>4840.9480849571146</v>
      </c>
      <c r="D28" s="3">
        <f t="shared" si="1"/>
        <v>4209.5200738757521</v>
      </c>
      <c r="E28" s="3">
        <f t="shared" si="2"/>
        <v>631.42801108136246</v>
      </c>
      <c r="F28" s="3">
        <f t="shared" si="3"/>
        <v>8687.8140220704463</v>
      </c>
      <c r="G28" s="3">
        <f t="shared" si="4"/>
        <v>152856.61595425149</v>
      </c>
      <c r="H28" s="3">
        <f t="shared" si="5"/>
        <v>112427.38404574848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2">
        <v>16771.95</v>
      </c>
      <c r="T28" s="2">
        <v>14789.63</v>
      </c>
      <c r="U28" s="4"/>
      <c r="V28" s="4"/>
      <c r="W28" s="4"/>
      <c r="X28" s="4"/>
      <c r="Y28" s="4"/>
      <c r="Z28" s="4"/>
    </row>
    <row r="29" spans="1:26" ht="12.75" customHeight="1" x14ac:dyDescent="0.15">
      <c r="A29" s="27">
        <v>17</v>
      </c>
      <c r="B29" s="3">
        <f t="shared" si="6"/>
        <v>13528.762107027562</v>
      </c>
      <c r="C29" s="3">
        <f t="shared" si="0"/>
        <v>4580.6032580957371</v>
      </c>
      <c r="D29" s="3">
        <f t="shared" si="1"/>
        <v>3983.1332679093371</v>
      </c>
      <c r="E29" s="3">
        <f t="shared" si="2"/>
        <v>597.46999018640008</v>
      </c>
      <c r="F29" s="3">
        <f t="shared" si="3"/>
        <v>8948.1588489318237</v>
      </c>
      <c r="G29" s="3">
        <f t="shared" si="4"/>
        <v>143908.45710531966</v>
      </c>
      <c r="H29" s="3">
        <f t="shared" si="5"/>
        <v>121375.5428946803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2">
        <v>21510.83</v>
      </c>
      <c r="T29" s="2">
        <v>95143.97</v>
      </c>
      <c r="U29" s="4"/>
      <c r="V29" s="4"/>
      <c r="W29" s="4"/>
      <c r="X29" s="4"/>
      <c r="Y29" s="4"/>
      <c r="Z29" s="4"/>
    </row>
    <row r="30" spans="1:26" ht="12.75" customHeight="1" x14ac:dyDescent="0.15">
      <c r="A30" s="27">
        <v>18</v>
      </c>
      <c r="B30" s="3">
        <f t="shared" si="6"/>
        <v>13528.762107027562</v>
      </c>
      <c r="C30" s="3">
        <f t="shared" si="0"/>
        <v>4312.4567645894131</v>
      </c>
      <c r="D30" s="3">
        <f t="shared" si="1"/>
        <v>3749.9624039907944</v>
      </c>
      <c r="E30" s="3">
        <f t="shared" si="2"/>
        <v>562.49436059861864</v>
      </c>
      <c r="F30" s="3">
        <f t="shared" si="3"/>
        <v>9216.3053424381469</v>
      </c>
      <c r="G30" s="3">
        <f t="shared" si="4"/>
        <v>134692.15176288152</v>
      </c>
      <c r="H30" s="3">
        <f t="shared" si="5"/>
        <v>130591.84823711845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2">
        <f>SUM(S13:S29)</f>
        <v>408866.38000000012</v>
      </c>
      <c r="T30" s="2">
        <f>SUM(T13:T29)</f>
        <v>533357.29</v>
      </c>
      <c r="U30" s="2">
        <f>SUM(U13:U29)</f>
        <v>275164.76</v>
      </c>
      <c r="V30" s="4"/>
      <c r="W30" s="4"/>
      <c r="X30" s="4"/>
      <c r="Y30" s="4"/>
      <c r="Z30" s="4"/>
    </row>
    <row r="31" spans="1:26" ht="12.75" customHeight="1" x14ac:dyDescent="0.15">
      <c r="A31" s="27">
        <v>19</v>
      </c>
      <c r="B31" s="3">
        <f t="shared" si="6"/>
        <v>13528.762107027562</v>
      </c>
      <c r="C31" s="3">
        <f t="shared" si="0"/>
        <v>4036.2748144943507</v>
      </c>
      <c r="D31" s="3">
        <f t="shared" si="1"/>
        <v>3509.804186516827</v>
      </c>
      <c r="E31" s="3">
        <f t="shared" si="2"/>
        <v>526.47062797752369</v>
      </c>
      <c r="F31" s="3">
        <f t="shared" si="3"/>
        <v>9492.4872925332111</v>
      </c>
      <c r="G31" s="3">
        <f t="shared" si="4"/>
        <v>125199.6644703483</v>
      </c>
      <c r="H31" s="3">
        <f t="shared" si="5"/>
        <v>140084.33552965167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15">
      <c r="A32" s="27">
        <v>20</v>
      </c>
      <c r="B32" s="3">
        <f t="shared" si="6"/>
        <v>13528.762107027562</v>
      </c>
      <c r="C32" s="3">
        <f t="shared" si="0"/>
        <v>3751.8166119614393</v>
      </c>
      <c r="D32" s="3">
        <f t="shared" si="1"/>
        <v>3262.449227792556</v>
      </c>
      <c r="E32" s="3">
        <f t="shared" si="2"/>
        <v>489.36738416888329</v>
      </c>
      <c r="F32" s="3">
        <f t="shared" si="3"/>
        <v>9776.9454950661238</v>
      </c>
      <c r="G32" s="3">
        <f t="shared" si="4"/>
        <v>115422.71897528219</v>
      </c>
      <c r="H32" s="3">
        <f t="shared" si="5"/>
        <v>149861.28102471778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15">
      <c r="A33" s="27">
        <v>21</v>
      </c>
      <c r="B33" s="3">
        <f t="shared" si="6"/>
        <v>13528.762107027562</v>
      </c>
      <c r="C33" s="3">
        <f t="shared" si="0"/>
        <v>3458.8341452926238</v>
      </c>
      <c r="D33" s="3">
        <f t="shared" si="1"/>
        <v>3007.6818654718472</v>
      </c>
      <c r="E33" s="3">
        <f t="shared" si="2"/>
        <v>451.15227982077658</v>
      </c>
      <c r="F33" s="3">
        <f t="shared" si="3"/>
        <v>10069.927961734937</v>
      </c>
      <c r="G33" s="3">
        <f t="shared" si="4"/>
        <v>105352.79101354725</v>
      </c>
      <c r="H33" s="3">
        <f t="shared" si="5"/>
        <v>159931.20898645272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15">
      <c r="A34" s="27">
        <v>22</v>
      </c>
      <c r="B34" s="3">
        <f t="shared" si="6"/>
        <v>13528.762107027562</v>
      </c>
      <c r="C34" s="3">
        <f t="shared" si="0"/>
        <v>3157.0719707059675</v>
      </c>
      <c r="D34" s="3">
        <f t="shared" si="1"/>
        <v>2745.2799745269285</v>
      </c>
      <c r="E34" s="3">
        <f t="shared" si="2"/>
        <v>411.79199617903896</v>
      </c>
      <c r="F34" s="3">
        <f t="shared" si="3"/>
        <v>10371.690136321595</v>
      </c>
      <c r="G34" s="3">
        <f t="shared" si="4"/>
        <v>94981.100877225661</v>
      </c>
      <c r="H34" s="3">
        <f t="shared" si="5"/>
        <v>170302.89912277431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15">
      <c r="A35" s="27">
        <v>23</v>
      </c>
      <c r="B35" s="3">
        <f t="shared" si="6"/>
        <v>13528.762107027562</v>
      </c>
      <c r="C35" s="3">
        <f t="shared" si="0"/>
        <v>2846.2669896208631</v>
      </c>
      <c r="D35" s="3">
        <f t="shared" si="1"/>
        <v>2475.0147735833593</v>
      </c>
      <c r="E35" s="3">
        <f t="shared" si="2"/>
        <v>371.25221603750379</v>
      </c>
      <c r="F35" s="3">
        <f t="shared" si="3"/>
        <v>10682.495117406697</v>
      </c>
      <c r="G35" s="3">
        <f t="shared" si="4"/>
        <v>84298.605759818965</v>
      </c>
      <c r="H35" s="3">
        <f t="shared" si="5"/>
        <v>180985.39424018102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15">
      <c r="A36" s="27">
        <v>24</v>
      </c>
      <c r="B36" s="3">
        <f t="shared" si="6"/>
        <v>13528.762107027562</v>
      </c>
      <c r="C36" s="3">
        <f t="shared" si="0"/>
        <v>2526.1482192692429</v>
      </c>
      <c r="D36" s="3">
        <f t="shared" si="1"/>
        <v>2196.6506254515157</v>
      </c>
      <c r="E36" s="3">
        <f t="shared" si="2"/>
        <v>329.49759381772719</v>
      </c>
      <c r="F36" s="3">
        <f t="shared" si="3"/>
        <v>11002.613887758318</v>
      </c>
      <c r="G36" s="3">
        <f t="shared" si="4"/>
        <v>73295.991872060651</v>
      </c>
      <c r="H36" s="3">
        <f t="shared" si="5"/>
        <v>191988.00812793933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15">
      <c r="A37" s="27">
        <v>25</v>
      </c>
      <c r="B37" s="3">
        <f t="shared" si="6"/>
        <v>13528.762107027562</v>
      </c>
      <c r="C37" s="3">
        <f t="shared" si="0"/>
        <v>2196.4365564327518</v>
      </c>
      <c r="D37" s="3">
        <f t="shared" si="1"/>
        <v>1909.9448316806538</v>
      </c>
      <c r="E37" s="3">
        <f t="shared" si="2"/>
        <v>286.49172475209798</v>
      </c>
      <c r="F37" s="3">
        <f t="shared" si="3"/>
        <v>11332.325550594809</v>
      </c>
      <c r="G37" s="3">
        <f t="shared" si="4"/>
        <v>61963.66632146584</v>
      </c>
      <c r="H37" s="3">
        <f t="shared" si="5"/>
        <v>203320.33367853414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15">
      <c r="A38" s="27">
        <v>26</v>
      </c>
      <c r="B38" s="3">
        <f t="shared" si="6"/>
        <v>13528.762107027562</v>
      </c>
      <c r="C38" s="3">
        <f t="shared" si="0"/>
        <v>1856.8445340999274</v>
      </c>
      <c r="D38" s="3">
        <f t="shared" si="1"/>
        <v>1614.6474209564587</v>
      </c>
      <c r="E38" s="3">
        <f t="shared" si="2"/>
        <v>242.19711314346864</v>
      </c>
      <c r="F38" s="3">
        <f t="shared" si="3"/>
        <v>11671.917572927632</v>
      </c>
      <c r="G38" s="3">
        <f t="shared" si="4"/>
        <v>50291.748748538208</v>
      </c>
      <c r="H38" s="3">
        <f t="shared" si="5"/>
        <v>214992.25125146177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15">
      <c r="A39" s="27">
        <v>27</v>
      </c>
      <c r="B39" s="3">
        <f t="shared" si="6"/>
        <v>13528.762107027562</v>
      </c>
      <c r="C39" s="3">
        <f t="shared" si="0"/>
        <v>1507.0760708311961</v>
      </c>
      <c r="D39" s="3">
        <f t="shared" si="1"/>
        <v>1310.500931157562</v>
      </c>
      <c r="E39" s="3">
        <f t="shared" si="2"/>
        <v>196.57513967363411</v>
      </c>
      <c r="F39" s="3">
        <f t="shared" si="3"/>
        <v>12021.686036196365</v>
      </c>
      <c r="G39" s="3">
        <f t="shared" si="4"/>
        <v>38270.062712341845</v>
      </c>
      <c r="H39" s="3">
        <f t="shared" si="5"/>
        <v>227013.93728765813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15">
      <c r="A40" s="27">
        <v>28</v>
      </c>
      <c r="B40" s="3">
        <f t="shared" si="6"/>
        <v>13528.762107027562</v>
      </c>
      <c r="C40" s="3">
        <f t="shared" si="0"/>
        <v>1146.8262126131785</v>
      </c>
      <c r="D40" s="3">
        <f t="shared" si="1"/>
        <v>997.2401848810249</v>
      </c>
      <c r="E40" s="3">
        <f t="shared" si="2"/>
        <v>149.58602773215364</v>
      </c>
      <c r="F40" s="3">
        <f t="shared" si="3"/>
        <v>12381.935894414382</v>
      </c>
      <c r="G40" s="3">
        <f t="shared" si="4"/>
        <v>25888.126817927463</v>
      </c>
      <c r="H40" s="3">
        <f t="shared" si="5"/>
        <v>239395.87318207251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15">
      <c r="A41" s="27">
        <v>29</v>
      </c>
      <c r="B41" s="3">
        <f t="shared" si="6"/>
        <v>13528.762107027562</v>
      </c>
      <c r="C41" s="3">
        <f t="shared" si="0"/>
        <v>775.78086697722745</v>
      </c>
      <c r="D41" s="3">
        <f t="shared" si="1"/>
        <v>674.59205824106743</v>
      </c>
      <c r="E41" s="3">
        <f t="shared" si="2"/>
        <v>101.18880873616001</v>
      </c>
      <c r="F41" s="3">
        <f t="shared" si="3"/>
        <v>12752.981240050332</v>
      </c>
      <c r="G41" s="3">
        <f t="shared" si="4"/>
        <v>13135.145577877131</v>
      </c>
      <c r="H41" s="3">
        <f t="shared" si="5"/>
        <v>252148.85442212285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15">
      <c r="A42" s="27">
        <v>30</v>
      </c>
      <c r="B42" s="3">
        <f t="shared" si="6"/>
        <v>13528.762107027562</v>
      </c>
      <c r="C42" s="3">
        <f t="shared" si="0"/>
        <v>393.61652915038593</v>
      </c>
      <c r="D42" s="3">
        <f t="shared" si="1"/>
        <v>342.27524273946608</v>
      </c>
      <c r="E42" s="3">
        <f t="shared" si="2"/>
        <v>51.341286410919849</v>
      </c>
      <c r="F42" s="3">
        <f t="shared" si="3"/>
        <v>13135.145577877174</v>
      </c>
      <c r="G42" s="3">
        <f t="shared" si="4"/>
        <v>-4.3655745685100555E-11</v>
      </c>
      <c r="H42" s="3">
        <f t="shared" si="5"/>
        <v>265284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15">
      <c r="A43" s="27">
        <v>31</v>
      </c>
      <c r="B43" s="3"/>
      <c r="C43" s="3" t="e">
        <f t="shared" si="0"/>
        <v>#NUM!</v>
      </c>
      <c r="D43" s="3" t="e">
        <f t="shared" si="1"/>
        <v>#NUM!</v>
      </c>
      <c r="E43" s="3" t="e">
        <f t="shared" si="2"/>
        <v>#NUM!</v>
      </c>
      <c r="F43" s="3" t="e">
        <f t="shared" si="3"/>
        <v>#NUM!</v>
      </c>
      <c r="G43" s="3" t="e">
        <f t="shared" si="4"/>
        <v>#NUM!</v>
      </c>
      <c r="H43" s="3" t="e">
        <f t="shared" si="5"/>
        <v>#NUM!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15">
      <c r="A44" s="27">
        <v>32</v>
      </c>
      <c r="B44" s="3"/>
      <c r="C44" s="3" t="e">
        <f t="shared" si="0"/>
        <v>#NUM!</v>
      </c>
      <c r="D44" s="3" t="e">
        <f t="shared" si="1"/>
        <v>#NUM!</v>
      </c>
      <c r="E44" s="3" t="e">
        <f t="shared" si="2"/>
        <v>#NUM!</v>
      </c>
      <c r="F44" s="3" t="e">
        <f t="shared" si="3"/>
        <v>#NUM!</v>
      </c>
      <c r="G44" s="3" t="e">
        <f t="shared" si="4"/>
        <v>#NUM!</v>
      </c>
      <c r="H44" s="3" t="e">
        <f t="shared" si="5"/>
        <v>#NUM!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15">
      <c r="A45" s="27">
        <v>33</v>
      </c>
      <c r="B45" s="3"/>
      <c r="C45" s="3" t="e">
        <f t="shared" ref="C45:C72" si="7">IPMT($C$5*($C$7/12),A45,$C$8,-$C$4)</f>
        <v>#NUM!</v>
      </c>
      <c r="D45" s="3" t="e">
        <f t="shared" ref="D45:D72" si="8">C45-E45</f>
        <v>#NUM!</v>
      </c>
      <c r="E45" s="3" t="e">
        <f t="shared" ref="E45:E72" si="9">C45-(C45/1.15)</f>
        <v>#NUM!</v>
      </c>
      <c r="F45" s="3" t="e">
        <f t="shared" ref="F45:F72" si="10">PPMT($C$5*($C$7/12),A45,$C$8,-$C$4)</f>
        <v>#NUM!</v>
      </c>
      <c r="G45" s="3" t="e">
        <f t="shared" ref="G45:G72" si="11">G44-F45</f>
        <v>#NUM!</v>
      </c>
      <c r="H45" s="3" t="e">
        <f t="shared" ref="H45:H72" si="12">F45+H44</f>
        <v>#NUM!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15">
      <c r="A46" s="27">
        <v>34</v>
      </c>
      <c r="B46" s="3"/>
      <c r="C46" s="3" t="e">
        <f t="shared" si="7"/>
        <v>#NUM!</v>
      </c>
      <c r="D46" s="3" t="e">
        <f t="shared" si="8"/>
        <v>#NUM!</v>
      </c>
      <c r="E46" s="3" t="e">
        <f t="shared" si="9"/>
        <v>#NUM!</v>
      </c>
      <c r="F46" s="3" t="e">
        <f t="shared" si="10"/>
        <v>#NUM!</v>
      </c>
      <c r="G46" s="3" t="e">
        <f t="shared" si="11"/>
        <v>#NUM!</v>
      </c>
      <c r="H46" s="3" t="e">
        <f t="shared" si="12"/>
        <v>#NUM!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15">
      <c r="A47" s="27">
        <v>35</v>
      </c>
      <c r="B47" s="3"/>
      <c r="C47" s="3" t="e">
        <f t="shared" si="7"/>
        <v>#NUM!</v>
      </c>
      <c r="D47" s="3" t="e">
        <f t="shared" si="8"/>
        <v>#NUM!</v>
      </c>
      <c r="E47" s="3" t="e">
        <f t="shared" si="9"/>
        <v>#NUM!</v>
      </c>
      <c r="F47" s="3" t="e">
        <f t="shared" si="10"/>
        <v>#NUM!</v>
      </c>
      <c r="G47" s="3" t="e">
        <f t="shared" si="11"/>
        <v>#NUM!</v>
      </c>
      <c r="H47" s="3" t="e">
        <f t="shared" si="12"/>
        <v>#NUM!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15">
      <c r="A48" s="27">
        <v>36</v>
      </c>
      <c r="B48" s="3"/>
      <c r="C48" s="3" t="e">
        <f t="shared" si="7"/>
        <v>#NUM!</v>
      </c>
      <c r="D48" s="3" t="e">
        <f t="shared" si="8"/>
        <v>#NUM!</v>
      </c>
      <c r="E48" s="3" t="e">
        <f t="shared" si="9"/>
        <v>#NUM!</v>
      </c>
      <c r="F48" s="3" t="e">
        <f t="shared" si="10"/>
        <v>#NUM!</v>
      </c>
      <c r="G48" s="3" t="e">
        <f t="shared" si="11"/>
        <v>#NUM!</v>
      </c>
      <c r="H48" s="3" t="e">
        <f t="shared" si="12"/>
        <v>#NUM!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15">
      <c r="A49" s="27">
        <v>37</v>
      </c>
      <c r="B49" s="3"/>
      <c r="C49" s="3" t="e">
        <f t="shared" si="7"/>
        <v>#NUM!</v>
      </c>
      <c r="D49" s="3" t="e">
        <f t="shared" si="8"/>
        <v>#NUM!</v>
      </c>
      <c r="E49" s="3" t="e">
        <f t="shared" si="9"/>
        <v>#NUM!</v>
      </c>
      <c r="F49" s="3" t="e">
        <f t="shared" si="10"/>
        <v>#NUM!</v>
      </c>
      <c r="G49" s="3" t="e">
        <f t="shared" si="11"/>
        <v>#NUM!</v>
      </c>
      <c r="H49" s="3" t="e">
        <f t="shared" si="12"/>
        <v>#NUM!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15">
      <c r="A50" s="27">
        <v>38</v>
      </c>
      <c r="B50" s="3"/>
      <c r="C50" s="3" t="e">
        <f t="shared" si="7"/>
        <v>#NUM!</v>
      </c>
      <c r="D50" s="3" t="e">
        <f t="shared" si="8"/>
        <v>#NUM!</v>
      </c>
      <c r="E50" s="3" t="e">
        <f t="shared" si="9"/>
        <v>#NUM!</v>
      </c>
      <c r="F50" s="3" t="e">
        <f t="shared" si="10"/>
        <v>#NUM!</v>
      </c>
      <c r="G50" s="3" t="e">
        <f t="shared" si="11"/>
        <v>#NUM!</v>
      </c>
      <c r="H50" s="3" t="e">
        <f t="shared" si="12"/>
        <v>#NUM!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15">
      <c r="A51" s="27">
        <v>39</v>
      </c>
      <c r="B51" s="3"/>
      <c r="C51" s="3" t="e">
        <f t="shared" si="7"/>
        <v>#NUM!</v>
      </c>
      <c r="D51" s="3" t="e">
        <f t="shared" si="8"/>
        <v>#NUM!</v>
      </c>
      <c r="E51" s="3" t="e">
        <f t="shared" si="9"/>
        <v>#NUM!</v>
      </c>
      <c r="F51" s="3" t="e">
        <f t="shared" si="10"/>
        <v>#NUM!</v>
      </c>
      <c r="G51" s="3" t="e">
        <f t="shared" si="11"/>
        <v>#NUM!</v>
      </c>
      <c r="H51" s="3" t="e">
        <f t="shared" si="12"/>
        <v>#NUM!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15">
      <c r="A52" s="27">
        <v>40</v>
      </c>
      <c r="B52" s="3"/>
      <c r="C52" s="3" t="e">
        <f t="shared" si="7"/>
        <v>#NUM!</v>
      </c>
      <c r="D52" s="3" t="e">
        <f t="shared" si="8"/>
        <v>#NUM!</v>
      </c>
      <c r="E52" s="3" t="e">
        <f t="shared" si="9"/>
        <v>#NUM!</v>
      </c>
      <c r="F52" s="3" t="e">
        <f t="shared" si="10"/>
        <v>#NUM!</v>
      </c>
      <c r="G52" s="3" t="e">
        <f t="shared" si="11"/>
        <v>#NUM!</v>
      </c>
      <c r="H52" s="3" t="e">
        <f t="shared" si="12"/>
        <v>#NUM!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15">
      <c r="A53" s="27">
        <v>41</v>
      </c>
      <c r="B53" s="3"/>
      <c r="C53" s="3" t="e">
        <f t="shared" si="7"/>
        <v>#NUM!</v>
      </c>
      <c r="D53" s="3" t="e">
        <f t="shared" si="8"/>
        <v>#NUM!</v>
      </c>
      <c r="E53" s="3" t="e">
        <f t="shared" si="9"/>
        <v>#NUM!</v>
      </c>
      <c r="F53" s="3" t="e">
        <f t="shared" si="10"/>
        <v>#NUM!</v>
      </c>
      <c r="G53" s="3" t="e">
        <f t="shared" si="11"/>
        <v>#NUM!</v>
      </c>
      <c r="H53" s="3" t="e">
        <f t="shared" si="12"/>
        <v>#NUM!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15">
      <c r="A54" s="27">
        <v>42</v>
      </c>
      <c r="B54" s="3"/>
      <c r="C54" s="3" t="e">
        <f t="shared" si="7"/>
        <v>#NUM!</v>
      </c>
      <c r="D54" s="3" t="e">
        <f t="shared" si="8"/>
        <v>#NUM!</v>
      </c>
      <c r="E54" s="3" t="e">
        <f t="shared" si="9"/>
        <v>#NUM!</v>
      </c>
      <c r="F54" s="3" t="e">
        <f t="shared" si="10"/>
        <v>#NUM!</v>
      </c>
      <c r="G54" s="3" t="e">
        <f t="shared" si="11"/>
        <v>#NUM!</v>
      </c>
      <c r="H54" s="3" t="e">
        <f t="shared" si="12"/>
        <v>#NUM!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15">
      <c r="A55" s="27">
        <v>43</v>
      </c>
      <c r="B55" s="3"/>
      <c r="C55" s="3" t="e">
        <f t="shared" si="7"/>
        <v>#NUM!</v>
      </c>
      <c r="D55" s="3" t="e">
        <f t="shared" si="8"/>
        <v>#NUM!</v>
      </c>
      <c r="E55" s="3" t="e">
        <f t="shared" si="9"/>
        <v>#NUM!</v>
      </c>
      <c r="F55" s="3" t="e">
        <f t="shared" si="10"/>
        <v>#NUM!</v>
      </c>
      <c r="G55" s="3" t="e">
        <f t="shared" si="11"/>
        <v>#NUM!</v>
      </c>
      <c r="H55" s="3" t="e">
        <f t="shared" si="12"/>
        <v>#NUM!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15">
      <c r="A56" s="27">
        <v>44</v>
      </c>
      <c r="B56" s="3"/>
      <c r="C56" s="3" t="e">
        <f t="shared" si="7"/>
        <v>#NUM!</v>
      </c>
      <c r="D56" s="3" t="e">
        <f t="shared" si="8"/>
        <v>#NUM!</v>
      </c>
      <c r="E56" s="3" t="e">
        <f t="shared" si="9"/>
        <v>#NUM!</v>
      </c>
      <c r="F56" s="3" t="e">
        <f t="shared" si="10"/>
        <v>#NUM!</v>
      </c>
      <c r="G56" s="3" t="e">
        <f t="shared" si="11"/>
        <v>#NUM!</v>
      </c>
      <c r="H56" s="3" t="e">
        <f t="shared" si="12"/>
        <v>#NUM!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15">
      <c r="A57" s="27">
        <v>45</v>
      </c>
      <c r="B57" s="3"/>
      <c r="C57" s="3" t="e">
        <f t="shared" si="7"/>
        <v>#NUM!</v>
      </c>
      <c r="D57" s="3" t="e">
        <f t="shared" si="8"/>
        <v>#NUM!</v>
      </c>
      <c r="E57" s="3" t="e">
        <f t="shared" si="9"/>
        <v>#NUM!</v>
      </c>
      <c r="F57" s="3" t="e">
        <f t="shared" si="10"/>
        <v>#NUM!</v>
      </c>
      <c r="G57" s="3" t="e">
        <f t="shared" si="11"/>
        <v>#NUM!</v>
      </c>
      <c r="H57" s="3" t="e">
        <f t="shared" si="12"/>
        <v>#NUM!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15">
      <c r="A58" s="27">
        <v>46</v>
      </c>
      <c r="B58" s="3"/>
      <c r="C58" s="3" t="e">
        <f t="shared" si="7"/>
        <v>#NUM!</v>
      </c>
      <c r="D58" s="3" t="e">
        <f t="shared" si="8"/>
        <v>#NUM!</v>
      </c>
      <c r="E58" s="3" t="e">
        <f t="shared" si="9"/>
        <v>#NUM!</v>
      </c>
      <c r="F58" s="3" t="e">
        <f t="shared" si="10"/>
        <v>#NUM!</v>
      </c>
      <c r="G58" s="3" t="e">
        <f t="shared" si="11"/>
        <v>#NUM!</v>
      </c>
      <c r="H58" s="3" t="e">
        <f t="shared" si="12"/>
        <v>#NUM!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15">
      <c r="A59" s="27">
        <v>47</v>
      </c>
      <c r="B59" s="3"/>
      <c r="C59" s="3" t="e">
        <f t="shared" si="7"/>
        <v>#NUM!</v>
      </c>
      <c r="D59" s="3" t="e">
        <f t="shared" si="8"/>
        <v>#NUM!</v>
      </c>
      <c r="E59" s="3" t="e">
        <f t="shared" si="9"/>
        <v>#NUM!</v>
      </c>
      <c r="F59" s="3" t="e">
        <f t="shared" si="10"/>
        <v>#NUM!</v>
      </c>
      <c r="G59" s="3" t="e">
        <f t="shared" si="11"/>
        <v>#NUM!</v>
      </c>
      <c r="H59" s="3" t="e">
        <f t="shared" si="12"/>
        <v>#NUM!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15">
      <c r="A60" s="27">
        <v>48</v>
      </c>
      <c r="B60" s="3"/>
      <c r="C60" s="3" t="e">
        <f t="shared" si="7"/>
        <v>#NUM!</v>
      </c>
      <c r="D60" s="3" t="e">
        <f t="shared" si="8"/>
        <v>#NUM!</v>
      </c>
      <c r="E60" s="3" t="e">
        <f t="shared" si="9"/>
        <v>#NUM!</v>
      </c>
      <c r="F60" s="3" t="e">
        <f t="shared" si="10"/>
        <v>#NUM!</v>
      </c>
      <c r="G60" s="3" t="e">
        <f t="shared" si="11"/>
        <v>#NUM!</v>
      </c>
      <c r="H60" s="3" t="e">
        <f t="shared" si="12"/>
        <v>#NUM!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15">
      <c r="A61" s="27">
        <v>49</v>
      </c>
      <c r="B61" s="3"/>
      <c r="C61" s="3" t="e">
        <f t="shared" si="7"/>
        <v>#NUM!</v>
      </c>
      <c r="D61" s="3" t="e">
        <f t="shared" si="8"/>
        <v>#NUM!</v>
      </c>
      <c r="E61" s="3" t="e">
        <f t="shared" si="9"/>
        <v>#NUM!</v>
      </c>
      <c r="F61" s="3" t="e">
        <f t="shared" si="10"/>
        <v>#NUM!</v>
      </c>
      <c r="G61" s="3" t="e">
        <f t="shared" si="11"/>
        <v>#NUM!</v>
      </c>
      <c r="H61" s="3" t="e">
        <f t="shared" si="12"/>
        <v>#NUM!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15">
      <c r="A62" s="27">
        <v>50</v>
      </c>
      <c r="B62" s="3"/>
      <c r="C62" s="3" t="e">
        <f t="shared" si="7"/>
        <v>#NUM!</v>
      </c>
      <c r="D62" s="3" t="e">
        <f t="shared" si="8"/>
        <v>#NUM!</v>
      </c>
      <c r="E62" s="3" t="e">
        <f t="shared" si="9"/>
        <v>#NUM!</v>
      </c>
      <c r="F62" s="3" t="e">
        <f t="shared" si="10"/>
        <v>#NUM!</v>
      </c>
      <c r="G62" s="3" t="e">
        <f t="shared" si="11"/>
        <v>#NUM!</v>
      </c>
      <c r="H62" s="3" t="e">
        <f t="shared" si="12"/>
        <v>#NUM!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15">
      <c r="A63" s="27">
        <v>51</v>
      </c>
      <c r="B63" s="3"/>
      <c r="C63" s="3" t="e">
        <f t="shared" si="7"/>
        <v>#NUM!</v>
      </c>
      <c r="D63" s="3" t="e">
        <f t="shared" si="8"/>
        <v>#NUM!</v>
      </c>
      <c r="E63" s="3" t="e">
        <f t="shared" si="9"/>
        <v>#NUM!</v>
      </c>
      <c r="F63" s="3" t="e">
        <f t="shared" si="10"/>
        <v>#NUM!</v>
      </c>
      <c r="G63" s="3" t="e">
        <f t="shared" si="11"/>
        <v>#NUM!</v>
      </c>
      <c r="H63" s="3" t="e">
        <f t="shared" si="12"/>
        <v>#NUM!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15">
      <c r="A64" s="27">
        <v>52</v>
      </c>
      <c r="B64" s="3"/>
      <c r="C64" s="3" t="e">
        <f t="shared" si="7"/>
        <v>#NUM!</v>
      </c>
      <c r="D64" s="3" t="e">
        <f t="shared" si="8"/>
        <v>#NUM!</v>
      </c>
      <c r="E64" s="3" t="e">
        <f t="shared" si="9"/>
        <v>#NUM!</v>
      </c>
      <c r="F64" s="3" t="e">
        <f t="shared" si="10"/>
        <v>#NUM!</v>
      </c>
      <c r="G64" s="3" t="e">
        <f t="shared" si="11"/>
        <v>#NUM!</v>
      </c>
      <c r="H64" s="3" t="e">
        <f t="shared" si="12"/>
        <v>#NUM!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15">
      <c r="A65" s="27">
        <v>53</v>
      </c>
      <c r="B65" s="3"/>
      <c r="C65" s="3" t="e">
        <f t="shared" si="7"/>
        <v>#NUM!</v>
      </c>
      <c r="D65" s="3" t="e">
        <f t="shared" si="8"/>
        <v>#NUM!</v>
      </c>
      <c r="E65" s="3" t="e">
        <f t="shared" si="9"/>
        <v>#NUM!</v>
      </c>
      <c r="F65" s="3" t="e">
        <f t="shared" si="10"/>
        <v>#NUM!</v>
      </c>
      <c r="G65" s="3" t="e">
        <f t="shared" si="11"/>
        <v>#NUM!</v>
      </c>
      <c r="H65" s="3" t="e">
        <f t="shared" si="12"/>
        <v>#NUM!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15">
      <c r="A66" s="27">
        <v>54</v>
      </c>
      <c r="B66" s="3"/>
      <c r="C66" s="3" t="e">
        <f t="shared" si="7"/>
        <v>#NUM!</v>
      </c>
      <c r="D66" s="3" t="e">
        <f t="shared" si="8"/>
        <v>#NUM!</v>
      </c>
      <c r="E66" s="3" t="e">
        <f t="shared" si="9"/>
        <v>#NUM!</v>
      </c>
      <c r="F66" s="3" t="e">
        <f t="shared" si="10"/>
        <v>#NUM!</v>
      </c>
      <c r="G66" s="3" t="e">
        <f t="shared" si="11"/>
        <v>#NUM!</v>
      </c>
      <c r="H66" s="3" t="e">
        <f t="shared" si="12"/>
        <v>#NUM!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15">
      <c r="A67" s="27">
        <v>55</v>
      </c>
      <c r="B67" s="3"/>
      <c r="C67" s="3" t="e">
        <f t="shared" si="7"/>
        <v>#NUM!</v>
      </c>
      <c r="D67" s="3" t="e">
        <f t="shared" si="8"/>
        <v>#NUM!</v>
      </c>
      <c r="E67" s="3" t="e">
        <f t="shared" si="9"/>
        <v>#NUM!</v>
      </c>
      <c r="F67" s="3" t="e">
        <f t="shared" si="10"/>
        <v>#NUM!</v>
      </c>
      <c r="G67" s="3" t="e">
        <f t="shared" si="11"/>
        <v>#NUM!</v>
      </c>
      <c r="H67" s="3" t="e">
        <f t="shared" si="12"/>
        <v>#NUM!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15">
      <c r="A68" s="27">
        <v>56</v>
      </c>
      <c r="B68" s="3"/>
      <c r="C68" s="3" t="e">
        <f t="shared" si="7"/>
        <v>#NUM!</v>
      </c>
      <c r="D68" s="3" t="e">
        <f t="shared" si="8"/>
        <v>#NUM!</v>
      </c>
      <c r="E68" s="3" t="e">
        <f t="shared" si="9"/>
        <v>#NUM!</v>
      </c>
      <c r="F68" s="3" t="e">
        <f t="shared" si="10"/>
        <v>#NUM!</v>
      </c>
      <c r="G68" s="3" t="e">
        <f t="shared" si="11"/>
        <v>#NUM!</v>
      </c>
      <c r="H68" s="3" t="e">
        <f t="shared" si="12"/>
        <v>#NUM!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15">
      <c r="A69" s="27">
        <v>57</v>
      </c>
      <c r="B69" s="3"/>
      <c r="C69" s="3" t="e">
        <f t="shared" si="7"/>
        <v>#NUM!</v>
      </c>
      <c r="D69" s="3" t="e">
        <f t="shared" si="8"/>
        <v>#NUM!</v>
      </c>
      <c r="E69" s="3" t="e">
        <f t="shared" si="9"/>
        <v>#NUM!</v>
      </c>
      <c r="F69" s="3" t="e">
        <f t="shared" si="10"/>
        <v>#NUM!</v>
      </c>
      <c r="G69" s="3" t="e">
        <f t="shared" si="11"/>
        <v>#NUM!</v>
      </c>
      <c r="H69" s="3" t="e">
        <f t="shared" si="12"/>
        <v>#NUM!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15">
      <c r="A70" s="27">
        <v>58</v>
      </c>
      <c r="B70" s="3"/>
      <c r="C70" s="3" t="e">
        <f t="shared" si="7"/>
        <v>#NUM!</v>
      </c>
      <c r="D70" s="3" t="e">
        <f t="shared" si="8"/>
        <v>#NUM!</v>
      </c>
      <c r="E70" s="3" t="e">
        <f t="shared" si="9"/>
        <v>#NUM!</v>
      </c>
      <c r="F70" s="3" t="e">
        <f t="shared" si="10"/>
        <v>#NUM!</v>
      </c>
      <c r="G70" s="3" t="e">
        <f t="shared" si="11"/>
        <v>#NUM!</v>
      </c>
      <c r="H70" s="3" t="e">
        <f t="shared" si="12"/>
        <v>#NUM!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15">
      <c r="A71" s="27">
        <v>59</v>
      </c>
      <c r="B71" s="3"/>
      <c r="C71" s="3" t="e">
        <f t="shared" si="7"/>
        <v>#NUM!</v>
      </c>
      <c r="D71" s="3" t="e">
        <f t="shared" si="8"/>
        <v>#NUM!</v>
      </c>
      <c r="E71" s="3" t="e">
        <f t="shared" si="9"/>
        <v>#NUM!</v>
      </c>
      <c r="F71" s="3" t="e">
        <f t="shared" si="10"/>
        <v>#NUM!</v>
      </c>
      <c r="G71" s="3" t="e">
        <f t="shared" si="11"/>
        <v>#NUM!</v>
      </c>
      <c r="H71" s="3" t="e">
        <f t="shared" si="12"/>
        <v>#NUM!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15">
      <c r="A72" s="27">
        <v>60</v>
      </c>
      <c r="B72" s="3"/>
      <c r="C72" s="3" t="e">
        <f t="shared" si="7"/>
        <v>#NUM!</v>
      </c>
      <c r="D72" s="3" t="e">
        <f t="shared" si="8"/>
        <v>#NUM!</v>
      </c>
      <c r="E72" s="3" t="e">
        <f t="shared" si="9"/>
        <v>#NUM!</v>
      </c>
      <c r="F72" s="3" t="e">
        <f t="shared" si="10"/>
        <v>#NUM!</v>
      </c>
      <c r="G72" s="3" t="e">
        <f t="shared" si="11"/>
        <v>#NUM!</v>
      </c>
      <c r="H72" s="3" t="e">
        <f t="shared" si="12"/>
        <v>#NUM!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15">
      <c r="A73" s="27">
        <v>61</v>
      </c>
      <c r="B73" s="3"/>
      <c r="C73" s="3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15">
      <c r="A74" s="27">
        <v>62</v>
      </c>
      <c r="B74" s="3"/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15">
      <c r="A75" s="27">
        <v>63</v>
      </c>
      <c r="B75" s="3"/>
      <c r="C75" s="3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15">
      <c r="A76" s="27">
        <v>64</v>
      </c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15">
      <c r="A77" s="27">
        <v>65</v>
      </c>
      <c r="B77" s="3"/>
      <c r="C77" s="3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15">
      <c r="A78" s="27">
        <v>66</v>
      </c>
      <c r="B78" s="3"/>
      <c r="C78" s="3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15">
      <c r="A79" s="27">
        <v>67</v>
      </c>
      <c r="B79" s="3"/>
      <c r="C79" s="3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15">
      <c r="A80" s="27">
        <v>68</v>
      </c>
      <c r="B80" s="3"/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15">
      <c r="A81" s="27">
        <v>69</v>
      </c>
      <c r="B81" s="3"/>
      <c r="C81" s="3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15">
      <c r="A82" s="27">
        <v>70</v>
      </c>
      <c r="B82" s="3"/>
      <c r="C82" s="3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15">
      <c r="A83" s="27">
        <v>71</v>
      </c>
      <c r="B83" s="3"/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15">
      <c r="A84" s="27">
        <v>72</v>
      </c>
      <c r="B84" s="3"/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15">
      <c r="A85" s="27">
        <v>73</v>
      </c>
      <c r="B85" s="3"/>
      <c r="C85" s="3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15">
      <c r="A86" s="27">
        <v>74</v>
      </c>
      <c r="B86" s="3"/>
      <c r="C86" s="3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15">
      <c r="A87" s="27">
        <v>75</v>
      </c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15">
      <c r="A88" s="27">
        <v>76</v>
      </c>
      <c r="B88" s="3"/>
      <c r="C88" s="3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15">
      <c r="A89" s="27">
        <v>77</v>
      </c>
      <c r="B89" s="3"/>
      <c r="C89" s="3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15">
      <c r="A90" s="27">
        <v>78</v>
      </c>
      <c r="B90" s="3"/>
      <c r="C90" s="3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15">
      <c r="A91" s="27">
        <v>79</v>
      </c>
      <c r="B91" s="3"/>
      <c r="C91" s="3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15">
      <c r="A92" s="27">
        <v>80</v>
      </c>
      <c r="B92" s="3"/>
      <c r="C92" s="3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15">
      <c r="A93" s="27">
        <v>81</v>
      </c>
      <c r="B93" s="3"/>
      <c r="C93" s="3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15">
      <c r="A94" s="27">
        <v>82</v>
      </c>
      <c r="B94" s="3"/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15">
      <c r="A95" s="27">
        <v>83</v>
      </c>
      <c r="B95" s="3"/>
      <c r="C95" s="3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15">
      <c r="A96" s="27">
        <v>84</v>
      </c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15">
      <c r="A97" s="27">
        <v>85</v>
      </c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15">
      <c r="A98" s="27">
        <v>86</v>
      </c>
      <c r="B98" s="3"/>
      <c r="C98" s="3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15">
      <c r="A99" s="27">
        <v>87</v>
      </c>
      <c r="B99" s="3"/>
      <c r="C99" s="3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15">
      <c r="A100" s="27">
        <v>88</v>
      </c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15">
      <c r="A101" s="27">
        <v>89</v>
      </c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15">
      <c r="A102" s="27">
        <v>90</v>
      </c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15">
      <c r="A103" s="27">
        <v>91</v>
      </c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15">
      <c r="A104" s="27">
        <v>92</v>
      </c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15">
      <c r="A105" s="27">
        <v>93</v>
      </c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15">
      <c r="A106" s="27">
        <v>94</v>
      </c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15">
      <c r="A107" s="27">
        <v>95</v>
      </c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15">
      <c r="A108" s="27">
        <v>96</v>
      </c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15">
      <c r="A109" s="27">
        <v>97</v>
      </c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15">
      <c r="A110" s="27">
        <v>98</v>
      </c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15">
      <c r="A111" s="27">
        <v>99</v>
      </c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15">
      <c r="A112" s="27">
        <v>100</v>
      </c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15">
      <c r="A113" s="27">
        <v>101</v>
      </c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15">
      <c r="A114" s="27">
        <v>102</v>
      </c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15">
      <c r="A115" s="27">
        <v>103</v>
      </c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15">
      <c r="A116" s="27">
        <v>104</v>
      </c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15">
      <c r="A117" s="27">
        <v>105</v>
      </c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15">
      <c r="A118" s="27">
        <v>106</v>
      </c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15">
      <c r="A119" s="27">
        <v>107</v>
      </c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15">
      <c r="A120" s="27">
        <v>108</v>
      </c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15">
      <c r="A121" s="27">
        <v>109</v>
      </c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15">
      <c r="A122" s="27">
        <v>110</v>
      </c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15">
      <c r="A123" s="27">
        <v>111</v>
      </c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15">
      <c r="A124" s="27">
        <v>112</v>
      </c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15">
      <c r="A125" s="27">
        <v>113</v>
      </c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15">
      <c r="A126" s="27">
        <v>114</v>
      </c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15">
      <c r="A127" s="27">
        <v>115</v>
      </c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15">
      <c r="A128" s="27">
        <v>116</v>
      </c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15">
      <c r="A129" s="27">
        <v>117</v>
      </c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15">
      <c r="A130" s="27">
        <v>118</v>
      </c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15">
      <c r="A131" s="27">
        <v>119</v>
      </c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15">
      <c r="A132" s="27">
        <v>120</v>
      </c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15">
      <c r="A133" s="27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15">
      <c r="A134" s="27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15">
      <c r="A135" s="27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15">
      <c r="A136" s="27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15">
      <c r="A137" s="27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15">
      <c r="A138" s="27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15">
      <c r="A139" s="27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15">
      <c r="A140" s="27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15">
      <c r="A141" s="27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15">
      <c r="A142" s="27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</sheetData>
  <mergeCells count="7">
    <mergeCell ref="A1:C1"/>
    <mergeCell ref="A3:B3"/>
    <mergeCell ref="A8:B8"/>
    <mergeCell ref="A7:B7"/>
    <mergeCell ref="A6:B6"/>
    <mergeCell ref="A5:B5"/>
    <mergeCell ref="A4:B4"/>
  </mergeCells>
  <pageMargins left="0.7" right="0.7" top="0.75" bottom="0.75" header="0" footer="0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2.6640625" defaultRowHeight="15" customHeight="1" x14ac:dyDescent="0.15"/>
  <cols>
    <col min="1" max="256" width="12.6640625" style="1" customWidth="1"/>
  </cols>
  <sheetData>
    <row r="1" spans="1:5" ht="13.75" customHeight="1" x14ac:dyDescent="0.15">
      <c r="A1" s="4"/>
      <c r="B1" s="4"/>
      <c r="C1" s="4"/>
      <c r="D1" s="4"/>
      <c r="E1" s="4"/>
    </row>
    <row r="2" spans="1:5" ht="13.75" customHeight="1" x14ac:dyDescent="0.15">
      <c r="A2" s="4"/>
      <c r="B2" s="4"/>
      <c r="C2" s="4"/>
      <c r="D2" s="4"/>
      <c r="E2" s="4"/>
    </row>
    <row r="3" spans="1:5" ht="13.75" customHeight="1" x14ac:dyDescent="0.15">
      <c r="A3" s="4"/>
      <c r="B3" s="4"/>
      <c r="C3" s="4"/>
      <c r="D3" s="4"/>
      <c r="E3" s="4"/>
    </row>
    <row r="4" spans="1:5" ht="13.75" customHeight="1" x14ac:dyDescent="0.15">
      <c r="A4" s="4"/>
      <c r="B4" s="4"/>
      <c r="C4" s="4"/>
      <c r="D4" s="4"/>
      <c r="E4" s="4"/>
    </row>
    <row r="5" spans="1:5" ht="13.75" customHeight="1" x14ac:dyDescent="0.15">
      <c r="A5" s="4"/>
      <c r="B5" s="4"/>
      <c r="C5" s="4"/>
      <c r="D5" s="4"/>
      <c r="E5" s="4"/>
    </row>
    <row r="6" spans="1:5" ht="13.75" customHeight="1" x14ac:dyDescent="0.15">
      <c r="A6" s="4"/>
      <c r="B6" s="4"/>
      <c r="C6" s="4"/>
      <c r="D6" s="4"/>
      <c r="E6" s="4"/>
    </row>
    <row r="7" spans="1:5" ht="13.75" customHeight="1" x14ac:dyDescent="0.15">
      <c r="A7" s="4"/>
      <c r="B7" s="4"/>
      <c r="C7" s="4"/>
      <c r="D7" s="4"/>
      <c r="E7" s="4"/>
    </row>
    <row r="8" spans="1:5" ht="13.75" customHeight="1" x14ac:dyDescent="0.15">
      <c r="A8" s="4"/>
      <c r="B8" s="4"/>
      <c r="C8" s="4"/>
      <c r="D8" s="4"/>
      <c r="E8" s="4"/>
    </row>
    <row r="9" spans="1:5" ht="13.75" customHeight="1" x14ac:dyDescent="0.15">
      <c r="A9" s="4"/>
      <c r="B9" s="4"/>
      <c r="C9" s="4"/>
      <c r="D9" s="4"/>
      <c r="E9" s="4"/>
    </row>
    <row r="10" spans="1:5" ht="13.75" customHeight="1" x14ac:dyDescent="0.15">
      <c r="A10" s="4"/>
      <c r="B10" s="4"/>
      <c r="C10" s="4"/>
      <c r="D10" s="4"/>
      <c r="E10" s="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 credito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white tiger325</cp:lastModifiedBy>
  <dcterms:created xsi:type="dcterms:W3CDTF">2024-12-19T23:31:29Z</dcterms:created>
  <dcterms:modified xsi:type="dcterms:W3CDTF">2025-09-16T15:08:03Z</dcterms:modified>
</cp:coreProperties>
</file>