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/>
  <mc:AlternateContent xmlns:mc="http://schemas.openxmlformats.org/markup-compatibility/2006">
    <mc:Choice Requires="x15">
      <x15ac:absPath xmlns:x15ac="http://schemas.microsoft.com/office/spreadsheetml/2010/11/ac" url="/Users/alan/Documents/"/>
    </mc:Choice>
  </mc:AlternateContent>
  <xr:revisionPtr revIDLastSave="0" documentId="8_{E30BC79E-8782-0647-950C-BBC6CD0A1670}" xr6:coauthVersionLast="47" xr6:coauthVersionMax="47" xr10:uidLastSave="{00000000-0000-0000-0000-000000000000}"/>
  <bookViews>
    <workbookView xWindow="0" yWindow="780" windowWidth="30940" windowHeight="20400" xr2:uid="{00000000-000D-0000-FFFF-FFFF00000000}"/>
  </bookViews>
  <sheets>
    <sheet name="eco credito" sheetId="1" r:id="rId1"/>
    <sheet name="Hoja 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U30" i="1" l="1"/>
  <c r="T30" i="1"/>
  <c r="S30" i="1"/>
  <c r="C5" i="1"/>
  <c r="F71" i="1" s="1"/>
  <c r="B32" i="1" l="1"/>
  <c r="C32" i="1"/>
  <c r="E32" i="1" s="1"/>
  <c r="B14" i="1"/>
  <c r="C46" i="1"/>
  <c r="E46" i="1" s="1"/>
  <c r="B36" i="1"/>
  <c r="B17" i="1"/>
  <c r="C49" i="1"/>
  <c r="C29" i="1"/>
  <c r="E29" i="1" s="1"/>
  <c r="C41" i="1"/>
  <c r="E41" i="1" s="1"/>
  <c r="D41" i="1" s="1"/>
  <c r="F49" i="1"/>
  <c r="F66" i="1"/>
  <c r="F44" i="1"/>
  <c r="C24" i="1"/>
  <c r="E24" i="1" s="1"/>
  <c r="C14" i="1"/>
  <c r="E14" i="1" s="1"/>
  <c r="C15" i="1"/>
  <c r="E15" i="1" s="1"/>
  <c r="C27" i="1"/>
  <c r="E27" i="1" s="1"/>
  <c r="F17" i="1"/>
  <c r="F29" i="1"/>
  <c r="C42" i="1"/>
  <c r="F52" i="1"/>
  <c r="F68" i="1"/>
  <c r="F59" i="1"/>
  <c r="F32" i="1"/>
  <c r="C65" i="1"/>
  <c r="E65" i="1" s="1"/>
  <c r="D65" i="1" s="1"/>
  <c r="B39" i="1"/>
  <c r="C39" i="1"/>
  <c r="E39" i="1" s="1"/>
  <c r="F18" i="1"/>
  <c r="F69" i="1"/>
  <c r="F22" i="1"/>
  <c r="F45" i="1"/>
  <c r="F35" i="1"/>
  <c r="C66" i="1"/>
  <c r="C17" i="1"/>
  <c r="E17" i="1" s="1"/>
  <c r="D17" i="1" s="1"/>
  <c r="F20" i="1"/>
  <c r="B24" i="1"/>
  <c r="C63" i="1"/>
  <c r="E63" i="1" s="1"/>
  <c r="B26" i="1"/>
  <c r="C26" i="1"/>
  <c r="E26" i="1" s="1"/>
  <c r="B29" i="1"/>
  <c r="B21" i="1"/>
  <c r="F42" i="1"/>
  <c r="C56" i="1"/>
  <c r="E56" i="1" s="1"/>
  <c r="C70" i="1"/>
  <c r="E70" i="1" s="1"/>
  <c r="D70" i="1" s="1"/>
  <c r="F56" i="1"/>
  <c r="F15" i="1"/>
  <c r="C21" i="1"/>
  <c r="F30" i="1"/>
  <c r="F33" i="1"/>
  <c r="B37" i="1"/>
  <c r="C54" i="1"/>
  <c r="F57" i="1"/>
  <c r="C53" i="1"/>
  <c r="B22" i="1"/>
  <c r="F27" i="1"/>
  <c r="C37" i="1"/>
  <c r="F40" i="1"/>
  <c r="C61" i="1"/>
  <c r="F64" i="1"/>
  <c r="C48" i="1"/>
  <c r="C36" i="1"/>
  <c r="B31" i="1"/>
  <c r="G12" i="1"/>
  <c r="F39" i="1"/>
  <c r="C60" i="1"/>
  <c r="C71" i="1"/>
  <c r="B19" i="1"/>
  <c r="C22" i="1"/>
  <c r="F24" i="1"/>
  <c r="C44" i="1"/>
  <c r="F47" i="1"/>
  <c r="C68" i="1"/>
  <c r="F13" i="1"/>
  <c r="H13" i="1" s="1"/>
  <c r="C19" i="1"/>
  <c r="B34" i="1"/>
  <c r="C51" i="1"/>
  <c r="F54" i="1"/>
  <c r="B16" i="1"/>
  <c r="F25" i="1"/>
  <c r="B28" i="1"/>
  <c r="C34" i="1"/>
  <c r="F37" i="1"/>
  <c r="B41" i="1"/>
  <c r="C58" i="1"/>
  <c r="F61" i="1"/>
  <c r="C16" i="1"/>
  <c r="B23" i="1"/>
  <c r="C28" i="1"/>
  <c r="F34" i="1"/>
  <c r="F46" i="1"/>
  <c r="F58" i="1"/>
  <c r="C67" i="1"/>
  <c r="F70" i="1"/>
  <c r="F14" i="1"/>
  <c r="B18" i="1"/>
  <c r="C23" i="1"/>
  <c r="F26" i="1"/>
  <c r="B30" i="1"/>
  <c r="B33" i="1"/>
  <c r="C38" i="1"/>
  <c r="F41" i="1"/>
  <c r="C50" i="1"/>
  <c r="F53" i="1"/>
  <c r="C62" i="1"/>
  <c r="F65" i="1"/>
  <c r="F72" i="1"/>
  <c r="C31" i="1"/>
  <c r="B38" i="1"/>
  <c r="C43" i="1"/>
  <c r="C55" i="1"/>
  <c r="B13" i="1"/>
  <c r="C18" i="1"/>
  <c r="F21" i="1"/>
  <c r="B25" i="1"/>
  <c r="C30" i="1"/>
  <c r="C33" i="1"/>
  <c r="F36" i="1"/>
  <c r="B40" i="1"/>
  <c r="C45" i="1"/>
  <c r="F48" i="1"/>
  <c r="C57" i="1"/>
  <c r="F60" i="1"/>
  <c r="C69" i="1"/>
  <c r="C13" i="1"/>
  <c r="F16" i="1"/>
  <c r="B20" i="1"/>
  <c r="C25" i="1"/>
  <c r="F28" i="1"/>
  <c r="F31" i="1"/>
  <c r="B35" i="1"/>
  <c r="C40" i="1"/>
  <c r="F43" i="1"/>
  <c r="C52" i="1"/>
  <c r="F55" i="1"/>
  <c r="C64" i="1"/>
  <c r="F67" i="1"/>
  <c r="F51" i="1"/>
  <c r="F63" i="1"/>
  <c r="C72" i="1"/>
  <c r="F19" i="1"/>
  <c r="B15" i="1"/>
  <c r="C20" i="1"/>
  <c r="F23" i="1"/>
  <c r="B27" i="1"/>
  <c r="C35" i="1"/>
  <c r="F38" i="1"/>
  <c r="B42" i="1"/>
  <c r="C47" i="1"/>
  <c r="F50" i="1"/>
  <c r="C59" i="1"/>
  <c r="F62" i="1"/>
  <c r="D24" i="1" l="1"/>
  <c r="D39" i="1"/>
  <c r="D15" i="1"/>
  <c r="D14" i="1"/>
  <c r="D32" i="1"/>
  <c r="D46" i="1"/>
  <c r="D63" i="1"/>
  <c r="D27" i="1"/>
  <c r="H14" i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D26" i="1"/>
  <c r="E66" i="1"/>
  <c r="D66" i="1" s="1"/>
  <c r="D29" i="1"/>
  <c r="D56" i="1"/>
  <c r="E42" i="1"/>
  <c r="D42" i="1" s="1"/>
  <c r="E49" i="1"/>
  <c r="D49" i="1" s="1"/>
  <c r="E23" i="1"/>
  <c r="D23" i="1" s="1"/>
  <c r="E16" i="1"/>
  <c r="D16" i="1" s="1"/>
  <c r="E35" i="1"/>
  <c r="D35" i="1" s="1"/>
  <c r="E33" i="1"/>
  <c r="D33" i="1" s="1"/>
  <c r="G13" i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E13" i="1"/>
  <c r="D13" i="1" s="1"/>
  <c r="E36" i="1"/>
  <c r="D36" i="1" s="1"/>
  <c r="E21" i="1"/>
  <c r="D21" i="1" s="1"/>
  <c r="E52" i="1"/>
  <c r="D52" i="1" s="1"/>
  <c r="E72" i="1"/>
  <c r="D72" i="1" s="1"/>
  <c r="E57" i="1"/>
  <c r="D57" i="1" s="1"/>
  <c r="E55" i="1"/>
  <c r="D55" i="1" s="1"/>
  <c r="E34" i="1"/>
  <c r="D34" i="1" s="1"/>
  <c r="E22" i="1"/>
  <c r="D22" i="1" s="1"/>
  <c r="E69" i="1"/>
  <c r="D69" i="1" s="1"/>
  <c r="E53" i="1"/>
  <c r="D53" i="1" s="1"/>
  <c r="E40" i="1"/>
  <c r="D40" i="1" s="1"/>
  <c r="E43" i="1"/>
  <c r="D43" i="1" s="1"/>
  <c r="E38" i="1"/>
  <c r="D38" i="1" s="1"/>
  <c r="E61" i="1"/>
  <c r="D61" i="1"/>
  <c r="E25" i="1"/>
  <c r="D25" i="1" s="1"/>
  <c r="E62" i="1"/>
  <c r="D62" i="1" s="1"/>
  <c r="E68" i="1"/>
  <c r="D68" i="1" s="1"/>
  <c r="E67" i="1"/>
  <c r="D67" i="1" s="1"/>
  <c r="E48" i="1"/>
  <c r="D48" i="1" s="1"/>
  <c r="E19" i="1"/>
  <c r="D19" i="1" s="1"/>
  <c r="E71" i="1"/>
  <c r="D71" i="1" s="1"/>
  <c r="E64" i="1"/>
  <c r="D64" i="1" s="1"/>
  <c r="E20" i="1"/>
  <c r="D20" i="1" s="1"/>
  <c r="E58" i="1"/>
  <c r="D58" i="1" s="1"/>
  <c r="E50" i="1"/>
  <c r="D50" i="1" s="1"/>
  <c r="E44" i="1"/>
  <c r="D44" i="1" s="1"/>
  <c r="E59" i="1"/>
  <c r="D59" i="1" s="1"/>
  <c r="E31" i="1"/>
  <c r="D31" i="1" s="1"/>
  <c r="E28" i="1"/>
  <c r="D28" i="1" s="1"/>
  <c r="E60" i="1"/>
  <c r="D60" i="1" s="1"/>
  <c r="E30" i="1"/>
  <c r="D30" i="1" s="1"/>
  <c r="E51" i="1"/>
  <c r="D51" i="1" s="1"/>
  <c r="E18" i="1"/>
  <c r="D18" i="1" s="1"/>
  <c r="E47" i="1"/>
  <c r="D47" i="1" s="1"/>
  <c r="E45" i="1"/>
  <c r="D45" i="1" s="1"/>
  <c r="E37" i="1"/>
  <c r="D37" i="1" s="1"/>
  <c r="E54" i="1"/>
  <c r="D54" i="1" s="1"/>
</calcChain>
</file>

<file path=xl/sharedStrings.xml><?xml version="1.0" encoding="utf-8"?>
<sst xmlns="http://schemas.openxmlformats.org/spreadsheetml/2006/main" count="18" uniqueCount="18">
  <si>
    <t>Tabla de Amortización</t>
  </si>
  <si>
    <t>Total del proyecto</t>
  </si>
  <si>
    <t>Monto del préstamo incentivo</t>
  </si>
  <si>
    <t>Interés anual más IVA</t>
  </si>
  <si>
    <t>Tasa de Interés Anual</t>
  </si>
  <si>
    <t>tasa actual</t>
  </si>
  <si>
    <r>
      <rPr>
        <sz val="10"/>
        <color indexed="8"/>
        <rFont val="Arial"/>
        <family val="2"/>
      </rPr>
      <t xml:space="preserve">Período de pago </t>
    </r>
    <r>
      <rPr>
        <sz val="8"/>
        <color indexed="8"/>
        <rFont val="Arial"/>
        <family val="2"/>
      </rPr>
      <t>(en meses)</t>
    </r>
  </si>
  <si>
    <t>pago bimestral o mensual</t>
  </si>
  <si>
    <t>Duración (períodos)</t>
  </si>
  <si>
    <t>24 pagos o 48 pagos</t>
  </si>
  <si>
    <t>Número de pago</t>
  </si>
  <si>
    <t xml:space="preserve">Pago </t>
  </si>
  <si>
    <t>Cuota de Interés</t>
  </si>
  <si>
    <t>Interés Sin IVA</t>
  </si>
  <si>
    <t>IVA</t>
  </si>
  <si>
    <t>Amortización</t>
  </si>
  <si>
    <t>Saldo</t>
  </si>
  <si>
    <t>Capital Amortizado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</si>
</sst>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&quot;$&quot;&quot; &quot;* #,##0.00&quot; &quot;;&quot; &quot;&quot;$&quot;&quot; &quot;* &quot;-&quot;#,##0.00&quot; &quot;;&quot; &quot;&quot;$&quot;&quot; &quot;* &quot;-&quot;??&quot; &quot;"/>
  </numFmts>
  <fonts count="5" x14ac:knownFonts="1">
    <font>
      <sz val="10"/>
      <color indexed="8"/>
      <name val="Arial"/>
    </font>
    <font>
      <b/>
      <u/>
      <sz val="10"/>
      <color indexed="8"/>
      <name val="Arial"/>
      <family val="2"/>
    </font>
    <font>
      <sz val="8"/>
      <color indexed="8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35">
    <xf numFmtId="0" fontId="0" fillId="0" borderId="0" xfId="0"/>
    <xf numFmtId="0" fontId="0" fillId="0" borderId="0" xfId="0" applyNumberFormat="1"/>
    <xf numFmtId="0" fontId="0" fillId="2" borderId="1" xfId="0" applyNumberFormat="1" applyFill="1" applyBorder="1"/>
    <xf numFmtId="4" fontId="0" fillId="2" borderId="1" xfId="0" applyNumberFormat="1" applyFill="1" applyBorder="1" applyAlignment="1">
      <alignment horizontal="center"/>
    </xf>
    <xf numFmtId="0" fontId="0" fillId="0" borderId="1" xfId="0" applyBorder="1"/>
    <xf numFmtId="0" fontId="0" fillId="2" borderId="2" xfId="0" applyNumberFormat="1" applyFill="1" applyBorder="1" applyAlignment="1">
      <alignment horizontal="center"/>
    </xf>
    <xf numFmtId="4" fontId="0" fillId="2" borderId="2" xfId="0" applyNumberFormat="1" applyFill="1" applyBorder="1" applyAlignment="1">
      <alignment horizontal="center"/>
    </xf>
    <xf numFmtId="4" fontId="0" fillId="2" borderId="5" xfId="0" applyNumberFormat="1" applyFill="1" applyBorder="1" applyAlignment="1">
      <alignment horizontal="center" wrapText="1"/>
    </xf>
    <xf numFmtId="4" fontId="0" fillId="2" borderId="6" xfId="0" applyNumberFormat="1" applyFill="1" applyBorder="1" applyAlignment="1">
      <alignment horizontal="center"/>
    </xf>
    <xf numFmtId="10" fontId="0" fillId="2" borderId="5" xfId="0" applyNumberFormat="1" applyFill="1" applyBorder="1" applyAlignment="1">
      <alignment horizontal="center"/>
    </xf>
    <xf numFmtId="10" fontId="0" fillId="2" borderId="6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49" fontId="0" fillId="2" borderId="6" xfId="0" applyNumberFormat="1" applyFill="1" applyBorder="1" applyAlignment="1">
      <alignment horizontal="center"/>
    </xf>
    <xf numFmtId="10" fontId="0" fillId="2" borderId="1" xfId="0" applyNumberFormat="1" applyFill="1" applyBorder="1" applyAlignment="1">
      <alignment horizontal="center"/>
    </xf>
    <xf numFmtId="3" fontId="0" fillId="2" borderId="5" xfId="0" applyNumberFormat="1" applyFill="1" applyBorder="1" applyAlignment="1">
      <alignment horizontal="center"/>
    </xf>
    <xf numFmtId="49" fontId="0" fillId="2" borderId="6" xfId="0" applyNumberFormat="1" applyFill="1" applyBorder="1" applyAlignment="1">
      <alignment horizontal="left"/>
    </xf>
    <xf numFmtId="3" fontId="0" fillId="2" borderId="1" xfId="0" applyNumberFormat="1" applyFill="1" applyBorder="1" applyAlignment="1">
      <alignment horizontal="center"/>
    </xf>
    <xf numFmtId="0" fontId="0" fillId="2" borderId="7" xfId="0" applyNumberFormat="1" applyFill="1" applyBorder="1" applyAlignment="1">
      <alignment horizontal="center"/>
    </xf>
    <xf numFmtId="4" fontId="0" fillId="2" borderId="7" xfId="0" applyNumberFormat="1" applyFill="1" applyBorder="1" applyAlignment="1">
      <alignment horizontal="center"/>
    </xf>
    <xf numFmtId="0" fontId="0" fillId="2" borderId="8" xfId="0" applyNumberFormat="1" applyFill="1" applyBorder="1" applyAlignment="1">
      <alignment horizontal="center"/>
    </xf>
    <xf numFmtId="4" fontId="0" fillId="2" borderId="8" xfId="0" applyNumberFormat="1" applyFill="1" applyBorder="1" applyAlignment="1">
      <alignment horizontal="center"/>
    </xf>
    <xf numFmtId="49" fontId="3" fillId="3" borderId="9" xfId="0" applyNumberFormat="1" applyFont="1" applyFill="1" applyBorder="1" applyAlignment="1">
      <alignment horizontal="center" vertical="center" wrapText="1"/>
    </xf>
    <xf numFmtId="49" fontId="3" fillId="3" borderId="10" xfId="0" applyNumberFormat="1" applyFont="1" applyFill="1" applyBorder="1" applyAlignment="1">
      <alignment horizontal="center" vertical="center" wrapText="1"/>
    </xf>
    <xf numFmtId="0" fontId="0" fillId="2" borderId="11" xfId="0" applyNumberFormat="1" applyFill="1" applyBorder="1" applyAlignment="1">
      <alignment vertical="center" wrapText="1"/>
    </xf>
    <xf numFmtId="0" fontId="0" fillId="2" borderId="1" xfId="0" applyNumberFormat="1" applyFill="1" applyBorder="1" applyAlignment="1">
      <alignment vertical="center" wrapText="1"/>
    </xf>
    <xf numFmtId="0" fontId="0" fillId="2" borderId="12" xfId="0" applyNumberFormat="1" applyFill="1" applyBorder="1" applyAlignment="1">
      <alignment horizontal="center"/>
    </xf>
    <xf numFmtId="4" fontId="0" fillId="2" borderId="12" xfId="0" applyNumberFormat="1" applyFill="1" applyBorder="1" applyAlignment="1">
      <alignment horizontal="center"/>
    </xf>
    <xf numFmtId="0" fontId="0" fillId="2" borderId="1" xfId="0" applyNumberFormat="1" applyFill="1" applyBorder="1" applyAlignment="1">
      <alignment horizontal="center"/>
    </xf>
    <xf numFmtId="4" fontId="0" fillId="2" borderId="1" xfId="0" applyNumberFormat="1" applyFill="1" applyBorder="1"/>
    <xf numFmtId="4" fontId="0" fillId="4" borderId="5" xfId="0" applyNumberForma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center"/>
    </xf>
    <xf numFmtId="0" fontId="0" fillId="2" borderId="1" xfId="0" applyNumberFormat="1" applyFill="1" applyBorder="1"/>
    <xf numFmtId="49" fontId="0" fillId="2" borderId="3" xfId="0" applyNumberFormat="1" applyFill="1" applyBorder="1" applyAlignment="1">
      <alignment horizontal="center" wrapText="1"/>
    </xf>
    <xf numFmtId="0" fontId="0" fillId="2" borderId="4" xfId="0" applyNumberFormat="1" applyFill="1" applyBorder="1"/>
    <xf numFmtId="49" fontId="0" fillId="2" borderId="3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00008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Sheets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rial"/>
            <a:ea typeface="Arial"/>
            <a:cs typeface="Arial"/>
            <a:sym typeface="Arial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rial"/>
            <a:ea typeface="Arial"/>
            <a:cs typeface="Arial"/>
            <a:sym typeface="Arial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42"/>
  <sheetViews>
    <sheetView showGridLines="0" tabSelected="1" zoomScale="150" workbookViewId="0">
      <selection activeCell="D4" sqref="D4"/>
    </sheetView>
  </sheetViews>
  <sheetFormatPr baseColWidth="10" defaultColWidth="12.6640625" defaultRowHeight="15" customHeight="1" x14ac:dyDescent="0.15"/>
  <cols>
    <col min="1" max="1" width="8.83203125" style="1" customWidth="1"/>
    <col min="2" max="2" width="14" style="1" customWidth="1"/>
    <col min="3" max="5" width="13.1640625" style="1" customWidth="1"/>
    <col min="6" max="8" width="13.83203125" style="1" customWidth="1"/>
    <col min="9" max="9" width="10" style="1" customWidth="1"/>
    <col min="10" max="10" width="11.83203125" style="1" customWidth="1"/>
    <col min="11" max="26" width="10" style="1" customWidth="1"/>
    <col min="27" max="256" width="12.6640625" style="1" customWidth="1"/>
  </cols>
  <sheetData>
    <row r="1" spans="1:26" ht="12.75" customHeight="1" x14ac:dyDescent="0.15">
      <c r="A1" s="30" t="s">
        <v>0</v>
      </c>
      <c r="B1" s="31"/>
      <c r="C1" s="31"/>
      <c r="D1" s="3"/>
      <c r="E1" s="3"/>
      <c r="F1" s="3"/>
      <c r="G1" s="3"/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2.75" customHeight="1" x14ac:dyDescent="0.15">
      <c r="A2" s="5"/>
      <c r="B2" s="6"/>
      <c r="C2" s="6"/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2.75" customHeight="1" x14ac:dyDescent="0.15">
      <c r="A3" s="32" t="s">
        <v>1</v>
      </c>
      <c r="B3" s="33"/>
      <c r="C3" s="7">
        <v>65000</v>
      </c>
      <c r="D3" s="8"/>
      <c r="E3" s="3"/>
      <c r="F3" s="3"/>
      <c r="G3" s="3"/>
      <c r="H3" s="3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4" customHeight="1" x14ac:dyDescent="0.15">
      <c r="A4" s="32" t="s">
        <v>2</v>
      </c>
      <c r="B4" s="33"/>
      <c r="C4" s="29">
        <f>C3/10*9</f>
        <v>58500</v>
      </c>
      <c r="D4" s="8"/>
      <c r="E4" s="3"/>
      <c r="F4" s="3"/>
      <c r="G4" s="3"/>
      <c r="H4" s="3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2.75" customHeight="1" x14ac:dyDescent="0.15">
      <c r="A5" s="34" t="s">
        <v>3</v>
      </c>
      <c r="B5" s="33"/>
      <c r="C5" s="9">
        <f>(C6*1.16)</f>
        <v>0.17979999999999999</v>
      </c>
      <c r="D5" s="10"/>
      <c r="E5" s="11"/>
      <c r="F5" s="3"/>
      <c r="G5" s="3"/>
      <c r="H5" s="3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2.75" customHeight="1" x14ac:dyDescent="0.15">
      <c r="A6" s="34" t="s">
        <v>4</v>
      </c>
      <c r="B6" s="33"/>
      <c r="C6" s="9">
        <v>0.155</v>
      </c>
      <c r="D6" s="12" t="s">
        <v>5</v>
      </c>
      <c r="E6" s="13"/>
      <c r="F6" s="3"/>
      <c r="G6" s="3"/>
      <c r="H6" s="3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2.75" customHeight="1" x14ac:dyDescent="0.15">
      <c r="A7" s="34" t="s">
        <v>6</v>
      </c>
      <c r="B7" s="33"/>
      <c r="C7" s="14">
        <v>2</v>
      </c>
      <c r="D7" s="15" t="s">
        <v>7</v>
      </c>
      <c r="E7" s="16"/>
      <c r="F7" s="3"/>
      <c r="G7" s="3"/>
      <c r="H7" s="3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2.75" customHeight="1" x14ac:dyDescent="0.15">
      <c r="A8" s="34" t="s">
        <v>8</v>
      </c>
      <c r="B8" s="33"/>
      <c r="C8" s="14">
        <v>30</v>
      </c>
      <c r="D8" s="15" t="s">
        <v>9</v>
      </c>
      <c r="E8" s="16"/>
      <c r="F8" s="3"/>
      <c r="G8" s="3"/>
      <c r="H8" s="3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2.75" customHeight="1" x14ac:dyDescent="0.15">
      <c r="A9" s="17"/>
      <c r="B9" s="18"/>
      <c r="C9" s="18">
        <v>5</v>
      </c>
      <c r="D9" s="3"/>
      <c r="E9" s="3"/>
      <c r="F9" s="3"/>
      <c r="G9" s="3"/>
      <c r="H9" s="3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2.75" customHeight="1" x14ac:dyDescent="0.15">
      <c r="A10" s="19"/>
      <c r="B10" s="20"/>
      <c r="C10" s="20"/>
      <c r="D10" s="20"/>
      <c r="E10" s="20"/>
      <c r="F10" s="20"/>
      <c r="G10" s="20"/>
      <c r="H10" s="20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25.5" customHeight="1" x14ac:dyDescent="0.15">
      <c r="A11" s="21" t="s">
        <v>10</v>
      </c>
      <c r="B11" s="22" t="s">
        <v>11</v>
      </c>
      <c r="C11" s="22" t="s">
        <v>12</v>
      </c>
      <c r="D11" s="22" t="s">
        <v>13</v>
      </c>
      <c r="E11" s="22" t="s">
        <v>14</v>
      </c>
      <c r="F11" s="22" t="s">
        <v>15</v>
      </c>
      <c r="G11" s="22" t="s">
        <v>16</v>
      </c>
      <c r="H11" s="22" t="s">
        <v>17</v>
      </c>
      <c r="I11" s="23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6" ht="12.75" customHeight="1" x14ac:dyDescent="0.15">
      <c r="A12" s="25"/>
      <c r="B12" s="26"/>
      <c r="C12" s="26"/>
      <c r="D12" s="26"/>
      <c r="E12" s="26"/>
      <c r="F12" s="26"/>
      <c r="G12" s="26">
        <f>C4</f>
        <v>58500</v>
      </c>
      <c r="H12" s="26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2.75" customHeight="1" x14ac:dyDescent="0.15">
      <c r="A13" s="27">
        <v>1</v>
      </c>
      <c r="B13" s="3">
        <f>PMT($C$5*($C$7/12),$C$8,-C4)</f>
        <v>2983.3408093255239</v>
      </c>
      <c r="C13" s="3">
        <f t="shared" ref="C13:C44" si="0">IPMT($C$5*($C$7/12),A13,$C$8,-$C$4)</f>
        <v>1753.0499999999997</v>
      </c>
      <c r="D13" s="3">
        <f t="shared" ref="D13:D44" si="1">C13-E13</f>
        <v>1524.391304347826</v>
      </c>
      <c r="E13" s="3">
        <f t="shared" ref="E13:E44" si="2">C13-(C13/1.15)</f>
        <v>228.65869565217372</v>
      </c>
      <c r="F13" s="3">
        <f t="shared" ref="F13:F44" si="3">PPMT($C$5*($C$7/12),A13,$C$8,-$C$4)</f>
        <v>1230.2908093255242</v>
      </c>
      <c r="G13" s="3">
        <f t="shared" ref="G13:G44" si="4">G12-F13</f>
        <v>57269.709190674475</v>
      </c>
      <c r="H13" s="3">
        <f t="shared" ref="H13:H44" si="5">F13+H12</f>
        <v>1230.2908093255242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2">
        <v>71133.31</v>
      </c>
      <c r="T13" s="2">
        <v>14057.29</v>
      </c>
      <c r="U13" s="2">
        <v>96586</v>
      </c>
      <c r="V13" s="4"/>
      <c r="W13" s="4"/>
      <c r="X13" s="4"/>
      <c r="Y13" s="4"/>
      <c r="Z13" s="4"/>
    </row>
    <row r="14" spans="1:26" ht="12.75" customHeight="1" x14ac:dyDescent="0.15">
      <c r="A14" s="27">
        <v>2</v>
      </c>
      <c r="B14" s="3">
        <f t="shared" ref="B14:B42" si="6">PMT($C$5*($C$7/12),$C$8,-$C$4)</f>
        <v>2983.3408093255239</v>
      </c>
      <c r="C14" s="3">
        <f t="shared" si="0"/>
        <v>1716.1822854138782</v>
      </c>
      <c r="D14" s="3">
        <f t="shared" si="1"/>
        <v>1492.3324220990246</v>
      </c>
      <c r="E14" s="3">
        <f t="shared" si="2"/>
        <v>223.84986331485356</v>
      </c>
      <c r="F14" s="3">
        <f t="shared" si="3"/>
        <v>1267.1585239116457</v>
      </c>
      <c r="G14" s="3">
        <f t="shared" si="4"/>
        <v>56002.550666762829</v>
      </c>
      <c r="H14" s="3">
        <f t="shared" si="5"/>
        <v>2497.4493332371699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2">
        <v>51735.23</v>
      </c>
      <c r="T14" s="2">
        <v>13608.75</v>
      </c>
      <c r="U14" s="2">
        <v>28472.87</v>
      </c>
      <c r="V14" s="4"/>
      <c r="W14" s="4"/>
      <c r="X14" s="4"/>
      <c r="Y14" s="4"/>
      <c r="Z14" s="4"/>
    </row>
    <row r="15" spans="1:26" ht="12.75" customHeight="1" x14ac:dyDescent="0.15">
      <c r="A15" s="27">
        <v>3</v>
      </c>
      <c r="B15" s="3">
        <f t="shared" si="6"/>
        <v>2983.3408093255239</v>
      </c>
      <c r="C15" s="3">
        <f t="shared" si="0"/>
        <v>1678.2097683139923</v>
      </c>
      <c r="D15" s="3">
        <f t="shared" si="1"/>
        <v>1459.3128420121673</v>
      </c>
      <c r="E15" s="3">
        <f t="shared" si="2"/>
        <v>218.89692630182503</v>
      </c>
      <c r="F15" s="3">
        <f t="shared" si="3"/>
        <v>1305.1310410115314</v>
      </c>
      <c r="G15" s="3">
        <f t="shared" si="4"/>
        <v>54697.419625751296</v>
      </c>
      <c r="H15" s="3">
        <f t="shared" si="5"/>
        <v>3802.5803742487014</v>
      </c>
      <c r="I15" s="4"/>
      <c r="J15" s="28"/>
      <c r="K15" s="4"/>
      <c r="L15" s="4"/>
      <c r="M15" s="4"/>
      <c r="N15" s="4"/>
      <c r="O15" s="4"/>
      <c r="P15" s="4"/>
      <c r="Q15" s="4"/>
      <c r="R15" s="4"/>
      <c r="S15" s="2">
        <v>26720.19</v>
      </c>
      <c r="T15" s="2">
        <v>14057.29</v>
      </c>
      <c r="U15" s="2">
        <v>26315.5</v>
      </c>
      <c r="V15" s="4"/>
      <c r="W15" s="4"/>
      <c r="X15" s="4"/>
      <c r="Y15" s="4"/>
      <c r="Z15" s="4"/>
    </row>
    <row r="16" spans="1:26" ht="12.75" customHeight="1" x14ac:dyDescent="0.15">
      <c r="A16" s="27">
        <v>4</v>
      </c>
      <c r="B16" s="3">
        <f t="shared" si="6"/>
        <v>2983.3408093255239</v>
      </c>
      <c r="C16" s="3">
        <f t="shared" si="0"/>
        <v>1639.0993414516804</v>
      </c>
      <c r="D16" s="3">
        <f t="shared" si="1"/>
        <v>1425.3037751753743</v>
      </c>
      <c r="E16" s="3">
        <f t="shared" si="2"/>
        <v>213.79556627630609</v>
      </c>
      <c r="F16" s="3">
        <f t="shared" si="3"/>
        <v>1344.2414678738435</v>
      </c>
      <c r="G16" s="3">
        <f t="shared" si="4"/>
        <v>53353.178157877453</v>
      </c>
      <c r="H16" s="3">
        <f t="shared" si="5"/>
        <v>5146.8218421225447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2">
        <v>13013.32</v>
      </c>
      <c r="T16" s="2">
        <v>10079</v>
      </c>
      <c r="U16" s="2">
        <v>27550.3</v>
      </c>
      <c r="V16" s="4"/>
      <c r="W16" s="4"/>
      <c r="X16" s="4"/>
      <c r="Y16" s="4"/>
      <c r="Z16" s="4"/>
    </row>
    <row r="17" spans="1:26" ht="12.75" customHeight="1" x14ac:dyDescent="0.15">
      <c r="A17" s="27">
        <v>5</v>
      </c>
      <c r="B17" s="3">
        <f t="shared" si="6"/>
        <v>2983.3408093255239</v>
      </c>
      <c r="C17" s="3">
        <f t="shared" si="0"/>
        <v>1598.816905464394</v>
      </c>
      <c r="D17" s="3">
        <f t="shared" si="1"/>
        <v>1390.2755699690383</v>
      </c>
      <c r="E17" s="3">
        <f t="shared" si="2"/>
        <v>208.54133549535572</v>
      </c>
      <c r="F17" s="3">
        <f t="shared" si="3"/>
        <v>1384.5239038611298</v>
      </c>
      <c r="G17" s="3">
        <f t="shared" si="4"/>
        <v>51968.654254016321</v>
      </c>
      <c r="H17" s="3">
        <f t="shared" si="5"/>
        <v>6531.3457459836745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2">
        <v>14519.04</v>
      </c>
      <c r="T17" s="2">
        <v>13013.32</v>
      </c>
      <c r="U17" s="2">
        <v>16447</v>
      </c>
      <c r="V17" s="4"/>
      <c r="W17" s="4"/>
      <c r="X17" s="4"/>
      <c r="Y17" s="4"/>
      <c r="Z17" s="4"/>
    </row>
    <row r="18" spans="1:26" ht="12.75" customHeight="1" x14ac:dyDescent="0.15">
      <c r="A18" s="27">
        <v>6</v>
      </c>
      <c r="B18" s="3">
        <f t="shared" si="6"/>
        <v>2983.3408093255239</v>
      </c>
      <c r="C18" s="3">
        <f t="shared" si="0"/>
        <v>1557.3273391453554</v>
      </c>
      <c r="D18" s="3">
        <f t="shared" si="1"/>
        <v>1354.1976862133527</v>
      </c>
      <c r="E18" s="3">
        <f t="shared" si="2"/>
        <v>203.12965293200273</v>
      </c>
      <c r="F18" s="3">
        <f t="shared" si="3"/>
        <v>1426.0134701801683</v>
      </c>
      <c r="G18" s="3">
        <f t="shared" si="4"/>
        <v>50542.640783836156</v>
      </c>
      <c r="H18" s="3">
        <f t="shared" si="5"/>
        <v>7957.3592161638426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2">
        <v>21510.83</v>
      </c>
      <c r="T18" s="2">
        <v>22179.1</v>
      </c>
      <c r="U18" s="2">
        <v>25522.6</v>
      </c>
      <c r="V18" s="4"/>
      <c r="W18" s="4"/>
      <c r="X18" s="4"/>
      <c r="Y18" s="4"/>
      <c r="Z18" s="4"/>
    </row>
    <row r="19" spans="1:26" ht="12.75" customHeight="1" x14ac:dyDescent="0.15">
      <c r="A19" s="27">
        <v>7</v>
      </c>
      <c r="B19" s="3">
        <f t="shared" si="6"/>
        <v>2983.3408093255239</v>
      </c>
      <c r="C19" s="3">
        <f t="shared" si="0"/>
        <v>1514.5944688222899</v>
      </c>
      <c r="D19" s="3">
        <f t="shared" si="1"/>
        <v>1317.0386685411218</v>
      </c>
      <c r="E19" s="3">
        <f t="shared" si="2"/>
        <v>197.5558002811681</v>
      </c>
      <c r="F19" s="3">
        <f t="shared" si="3"/>
        <v>1468.746340503234</v>
      </c>
      <c r="G19" s="3">
        <f t="shared" si="4"/>
        <v>49073.894443332923</v>
      </c>
      <c r="H19" s="3">
        <f t="shared" si="5"/>
        <v>9426.1055566670766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2">
        <v>15442.47</v>
      </c>
      <c r="T19" s="2">
        <v>25522.6</v>
      </c>
      <c r="U19" s="2">
        <v>26720.19</v>
      </c>
      <c r="V19" s="4"/>
      <c r="W19" s="4"/>
      <c r="X19" s="4"/>
      <c r="Y19" s="4"/>
      <c r="Z19" s="4"/>
    </row>
    <row r="20" spans="1:26" ht="12.75" customHeight="1" x14ac:dyDescent="0.15">
      <c r="A20" s="27">
        <v>8</v>
      </c>
      <c r="B20" s="3">
        <f t="shared" si="6"/>
        <v>2983.3408093255239</v>
      </c>
      <c r="C20" s="3">
        <f t="shared" si="0"/>
        <v>1470.581036818543</v>
      </c>
      <c r="D20" s="3">
        <f t="shared" si="1"/>
        <v>1278.7661189726462</v>
      </c>
      <c r="E20" s="3">
        <f t="shared" si="2"/>
        <v>191.81491784589684</v>
      </c>
      <c r="F20" s="3">
        <f t="shared" si="3"/>
        <v>1512.7597725069809</v>
      </c>
      <c r="G20" s="3">
        <f t="shared" si="4"/>
        <v>47561.134670825944</v>
      </c>
      <c r="H20" s="3">
        <f t="shared" si="5"/>
        <v>10938.865329174057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2">
        <v>15951.44</v>
      </c>
      <c r="T20" s="2">
        <v>72902.100000000006</v>
      </c>
      <c r="U20" s="2">
        <v>27550.3</v>
      </c>
      <c r="V20" s="4"/>
      <c r="W20" s="4"/>
      <c r="X20" s="4"/>
      <c r="Y20" s="4"/>
      <c r="Z20" s="4"/>
    </row>
    <row r="21" spans="1:26" ht="12.75" customHeight="1" x14ac:dyDescent="0.15">
      <c r="A21" s="27">
        <v>9</v>
      </c>
      <c r="B21" s="3">
        <f t="shared" si="6"/>
        <v>2983.3408093255239</v>
      </c>
      <c r="C21" s="3">
        <f t="shared" si="0"/>
        <v>1425.2486689690836</v>
      </c>
      <c r="D21" s="3">
        <f t="shared" si="1"/>
        <v>1239.3466686687684</v>
      </c>
      <c r="E21" s="3">
        <f t="shared" si="2"/>
        <v>185.90200030031519</v>
      </c>
      <c r="F21" s="3">
        <f t="shared" si="3"/>
        <v>1558.09214035644</v>
      </c>
      <c r="G21" s="3">
        <f t="shared" si="4"/>
        <v>46003.042530469502</v>
      </c>
      <c r="H21" s="3">
        <f t="shared" si="5"/>
        <v>12496.957469530498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2">
        <v>22179.1</v>
      </c>
      <c r="T21" s="2">
        <v>27550.3</v>
      </c>
      <c r="U21" s="4"/>
      <c r="V21" s="4"/>
      <c r="W21" s="4"/>
      <c r="X21" s="4"/>
      <c r="Y21" s="4"/>
      <c r="Z21" s="4"/>
    </row>
    <row r="22" spans="1:26" ht="12.75" customHeight="1" x14ac:dyDescent="0.15">
      <c r="A22" s="27">
        <v>10</v>
      </c>
      <c r="B22" s="3">
        <f t="shared" si="6"/>
        <v>2983.3408093255239</v>
      </c>
      <c r="C22" s="3">
        <f t="shared" si="0"/>
        <v>1378.5578411630693</v>
      </c>
      <c r="D22" s="3">
        <f t="shared" si="1"/>
        <v>1198.7459488374516</v>
      </c>
      <c r="E22" s="3">
        <f t="shared" si="2"/>
        <v>179.81189232561769</v>
      </c>
      <c r="F22" s="3">
        <f t="shared" si="3"/>
        <v>1604.7829681624548</v>
      </c>
      <c r="G22" s="3">
        <f t="shared" si="4"/>
        <v>44398.259562307045</v>
      </c>
      <c r="H22" s="3">
        <f t="shared" si="5"/>
        <v>14101.740437692953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2">
        <v>21510.83</v>
      </c>
      <c r="T22" s="2">
        <v>16447</v>
      </c>
      <c r="U22" s="4"/>
      <c r="V22" s="4"/>
      <c r="W22" s="4"/>
      <c r="X22" s="4"/>
      <c r="Y22" s="4"/>
      <c r="Z22" s="4"/>
    </row>
    <row r="23" spans="1:26" ht="12.75" customHeight="1" x14ac:dyDescent="0.15">
      <c r="A23" s="27">
        <v>11</v>
      </c>
      <c r="B23" s="3">
        <f t="shared" si="6"/>
        <v>2983.3408093255239</v>
      </c>
      <c r="C23" s="3">
        <f t="shared" si="0"/>
        <v>1330.4678448838008</v>
      </c>
      <c r="D23" s="3">
        <f t="shared" si="1"/>
        <v>1156.9285607685226</v>
      </c>
      <c r="E23" s="3">
        <f t="shared" si="2"/>
        <v>173.53928411527818</v>
      </c>
      <c r="F23" s="3">
        <f t="shared" si="3"/>
        <v>1652.8729644417231</v>
      </c>
      <c r="G23" s="3">
        <f t="shared" si="4"/>
        <v>42745.386597865319</v>
      </c>
      <c r="H23" s="3">
        <f t="shared" si="5"/>
        <v>15754.613402134677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2">
        <v>25522.6</v>
      </c>
      <c r="T23" s="2">
        <v>27108.14</v>
      </c>
      <c r="U23" s="4"/>
      <c r="V23" s="4"/>
      <c r="W23" s="4"/>
      <c r="X23" s="4"/>
      <c r="Y23" s="4"/>
      <c r="Z23" s="4"/>
    </row>
    <row r="24" spans="1:26" ht="12.75" customHeight="1" x14ac:dyDescent="0.15">
      <c r="A24" s="27">
        <v>12</v>
      </c>
      <c r="B24" s="3">
        <f t="shared" si="6"/>
        <v>2983.3408093255239</v>
      </c>
      <c r="C24" s="3">
        <f t="shared" si="0"/>
        <v>1280.9367517160308</v>
      </c>
      <c r="D24" s="3">
        <f t="shared" si="1"/>
        <v>1113.8580449704616</v>
      </c>
      <c r="E24" s="3">
        <f t="shared" si="2"/>
        <v>167.07870674556921</v>
      </c>
      <c r="F24" s="3">
        <f t="shared" si="3"/>
        <v>1702.4040576094931</v>
      </c>
      <c r="G24" s="3">
        <f t="shared" si="4"/>
        <v>41042.982540255827</v>
      </c>
      <c r="H24" s="3">
        <f t="shared" si="5"/>
        <v>17457.017459744169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2">
        <v>13013.32</v>
      </c>
      <c r="T24" s="2">
        <v>16447</v>
      </c>
      <c r="U24" s="4"/>
      <c r="V24" s="4"/>
      <c r="W24" s="4"/>
      <c r="X24" s="4"/>
      <c r="Y24" s="4"/>
      <c r="Z24" s="4"/>
    </row>
    <row r="25" spans="1:26" ht="12.75" customHeight="1" x14ac:dyDescent="0.15">
      <c r="A25" s="27">
        <v>13</v>
      </c>
      <c r="B25" s="3">
        <f t="shared" si="6"/>
        <v>2983.3408093255239</v>
      </c>
      <c r="C25" s="3">
        <f t="shared" si="0"/>
        <v>1229.9213767896665</v>
      </c>
      <c r="D25" s="3">
        <f t="shared" si="1"/>
        <v>1069.4968493823187</v>
      </c>
      <c r="E25" s="3">
        <f t="shared" si="2"/>
        <v>160.4245274073478</v>
      </c>
      <c r="F25" s="3">
        <f t="shared" si="3"/>
        <v>1753.4194325358578</v>
      </c>
      <c r="G25" s="3">
        <f t="shared" si="4"/>
        <v>39289.563107719972</v>
      </c>
      <c r="H25" s="3">
        <f t="shared" si="5"/>
        <v>19210.436892280028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2">
        <v>27108.14</v>
      </c>
      <c r="T25" s="2">
        <v>27550.3</v>
      </c>
      <c r="U25" s="4"/>
      <c r="V25" s="4"/>
      <c r="W25" s="4"/>
      <c r="X25" s="4"/>
      <c r="Y25" s="4"/>
      <c r="Z25" s="4"/>
    </row>
    <row r="26" spans="1:26" ht="12.75" customHeight="1" x14ac:dyDescent="0.15">
      <c r="A26" s="27">
        <v>14</v>
      </c>
      <c r="B26" s="3">
        <f t="shared" si="6"/>
        <v>2983.3408093255239</v>
      </c>
      <c r="C26" s="3">
        <f t="shared" si="0"/>
        <v>1177.3772411280088</v>
      </c>
      <c r="D26" s="3">
        <f t="shared" si="1"/>
        <v>1023.8062966330511</v>
      </c>
      <c r="E26" s="3">
        <f t="shared" si="2"/>
        <v>153.57094449495764</v>
      </c>
      <c r="F26" s="3">
        <f t="shared" si="3"/>
        <v>1805.9635681975155</v>
      </c>
      <c r="G26" s="3">
        <f t="shared" si="4"/>
        <v>37483.59953952246</v>
      </c>
      <c r="H26" s="3">
        <f t="shared" si="5"/>
        <v>21016.400460477544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2">
        <v>18210.46</v>
      </c>
      <c r="T26" s="2">
        <v>96586</v>
      </c>
      <c r="U26" s="4"/>
      <c r="V26" s="4"/>
      <c r="W26" s="4"/>
      <c r="X26" s="4"/>
      <c r="Y26" s="4"/>
      <c r="Z26" s="4"/>
    </row>
    <row r="27" spans="1:26" ht="12.75" customHeight="1" x14ac:dyDescent="0.15">
      <c r="A27" s="27">
        <v>15</v>
      </c>
      <c r="B27" s="3">
        <f t="shared" si="6"/>
        <v>2983.3408093255239</v>
      </c>
      <c r="C27" s="3">
        <f t="shared" si="0"/>
        <v>1123.2585328676894</v>
      </c>
      <c r="D27" s="3">
        <f t="shared" si="1"/>
        <v>976.74655031972998</v>
      </c>
      <c r="E27" s="3">
        <f t="shared" si="2"/>
        <v>146.51198254795941</v>
      </c>
      <c r="F27" s="3">
        <f t="shared" si="3"/>
        <v>1860.0822764578345</v>
      </c>
      <c r="G27" s="3">
        <f t="shared" si="4"/>
        <v>35623.517263064627</v>
      </c>
      <c r="H27" s="3">
        <f t="shared" si="5"/>
        <v>22876.482736935377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2">
        <v>13013.32</v>
      </c>
      <c r="T27" s="2">
        <v>26315.5</v>
      </c>
      <c r="U27" s="4"/>
      <c r="V27" s="4"/>
      <c r="W27" s="4"/>
      <c r="X27" s="4"/>
      <c r="Y27" s="4"/>
      <c r="Z27" s="4"/>
    </row>
    <row r="28" spans="1:26" ht="12.75" customHeight="1" x14ac:dyDescent="0.15">
      <c r="A28" s="27">
        <v>16</v>
      </c>
      <c r="B28" s="3">
        <f t="shared" si="6"/>
        <v>2983.3408093255239</v>
      </c>
      <c r="C28" s="3">
        <f t="shared" si="0"/>
        <v>1067.5180673165032</v>
      </c>
      <c r="D28" s="3">
        <f t="shared" si="1"/>
        <v>928.27658027522023</v>
      </c>
      <c r="E28" s="3">
        <f t="shared" si="2"/>
        <v>139.24148704128299</v>
      </c>
      <c r="F28" s="3">
        <f t="shared" si="3"/>
        <v>1915.8227420090207</v>
      </c>
      <c r="G28" s="3">
        <f t="shared" si="4"/>
        <v>33707.694521055608</v>
      </c>
      <c r="H28" s="3">
        <f t="shared" si="5"/>
        <v>24792.3054789444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2">
        <v>16771.95</v>
      </c>
      <c r="T28" s="2">
        <v>14789.63</v>
      </c>
      <c r="U28" s="4"/>
      <c r="V28" s="4"/>
      <c r="W28" s="4"/>
      <c r="X28" s="4"/>
      <c r="Y28" s="4"/>
      <c r="Z28" s="4"/>
    </row>
    <row r="29" spans="1:26" ht="12.75" customHeight="1" x14ac:dyDescent="0.15">
      <c r="A29" s="27">
        <v>17</v>
      </c>
      <c r="B29" s="3">
        <f t="shared" si="6"/>
        <v>2983.3408093255239</v>
      </c>
      <c r="C29" s="3">
        <f t="shared" si="0"/>
        <v>1010.1072458142995</v>
      </c>
      <c r="D29" s="3">
        <f t="shared" si="1"/>
        <v>878.35412679504316</v>
      </c>
      <c r="E29" s="3">
        <f t="shared" si="2"/>
        <v>131.75311901925636</v>
      </c>
      <c r="F29" s="3">
        <f t="shared" si="3"/>
        <v>1973.2335635112245</v>
      </c>
      <c r="G29" s="3">
        <f t="shared" si="4"/>
        <v>31734.460957544383</v>
      </c>
      <c r="H29" s="3">
        <f t="shared" si="5"/>
        <v>26765.539042455624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2">
        <v>21510.83</v>
      </c>
      <c r="T29" s="2">
        <v>95143.97</v>
      </c>
      <c r="U29" s="4"/>
      <c r="V29" s="4"/>
      <c r="W29" s="4"/>
      <c r="X29" s="4"/>
      <c r="Y29" s="4"/>
      <c r="Z29" s="4"/>
    </row>
    <row r="30" spans="1:26" ht="12.75" customHeight="1" x14ac:dyDescent="0.15">
      <c r="A30" s="27">
        <v>18</v>
      </c>
      <c r="B30" s="3">
        <f t="shared" si="6"/>
        <v>2983.3408093255239</v>
      </c>
      <c r="C30" s="3">
        <f t="shared" si="0"/>
        <v>950.97601336107959</v>
      </c>
      <c r="D30" s="3">
        <f t="shared" si="1"/>
        <v>826.93566379224319</v>
      </c>
      <c r="E30" s="3">
        <f t="shared" si="2"/>
        <v>124.0403495688364</v>
      </c>
      <c r="F30" s="3">
        <f t="shared" si="3"/>
        <v>2032.3647959644443</v>
      </c>
      <c r="G30" s="3">
        <f t="shared" si="4"/>
        <v>29702.096161579939</v>
      </c>
      <c r="H30" s="3">
        <f t="shared" si="5"/>
        <v>28797.903838420068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2">
        <f>SUM(S13:S29)</f>
        <v>408866.38000000012</v>
      </c>
      <c r="T30" s="2">
        <f>SUM(T13:T29)</f>
        <v>533357.29</v>
      </c>
      <c r="U30" s="2">
        <f>SUM(U13:U29)</f>
        <v>275164.76</v>
      </c>
      <c r="V30" s="4"/>
      <c r="W30" s="4"/>
      <c r="X30" s="4"/>
      <c r="Y30" s="4"/>
      <c r="Z30" s="4"/>
    </row>
    <row r="31" spans="1:26" ht="12.75" customHeight="1" x14ac:dyDescent="0.15">
      <c r="A31" s="27">
        <v>19</v>
      </c>
      <c r="B31" s="3">
        <f t="shared" si="6"/>
        <v>2983.3408093255239</v>
      </c>
      <c r="C31" s="3">
        <f t="shared" si="0"/>
        <v>890.0728149753453</v>
      </c>
      <c r="D31" s="3">
        <f t="shared" si="1"/>
        <v>773.97636084812643</v>
      </c>
      <c r="E31" s="3">
        <f t="shared" si="2"/>
        <v>116.09645412721886</v>
      </c>
      <c r="F31" s="3">
        <f t="shared" si="3"/>
        <v>2093.2679943501789</v>
      </c>
      <c r="G31" s="3">
        <f t="shared" si="4"/>
        <v>27608.82816722976</v>
      </c>
      <c r="H31" s="3">
        <f t="shared" si="5"/>
        <v>30891.171832770247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2.75" customHeight="1" x14ac:dyDescent="0.15">
      <c r="A32" s="27">
        <v>20</v>
      </c>
      <c r="B32" s="3">
        <f t="shared" si="6"/>
        <v>2983.3408093255239</v>
      </c>
      <c r="C32" s="3">
        <f t="shared" si="0"/>
        <v>827.34455074465166</v>
      </c>
      <c r="D32" s="3">
        <f t="shared" si="1"/>
        <v>719.43004412578409</v>
      </c>
      <c r="E32" s="3">
        <f t="shared" si="2"/>
        <v>107.91450661886756</v>
      </c>
      <c r="F32" s="3">
        <f t="shared" si="3"/>
        <v>2155.9962585808721</v>
      </c>
      <c r="G32" s="3">
        <f t="shared" si="4"/>
        <v>25452.831908648888</v>
      </c>
      <c r="H32" s="3">
        <f t="shared" si="5"/>
        <v>33047.168091351123</v>
      </c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2.75" customHeight="1" x14ac:dyDescent="0.15">
      <c r="A33" s="27">
        <v>21</v>
      </c>
      <c r="B33" s="3">
        <f t="shared" si="6"/>
        <v>2983.3408093255239</v>
      </c>
      <c r="C33" s="3">
        <f t="shared" si="0"/>
        <v>762.73652952917814</v>
      </c>
      <c r="D33" s="3">
        <f t="shared" si="1"/>
        <v>663.24915611232882</v>
      </c>
      <c r="E33" s="3">
        <f t="shared" si="2"/>
        <v>99.487373416849323</v>
      </c>
      <c r="F33" s="3">
        <f t="shared" si="3"/>
        <v>2220.6042797963455</v>
      </c>
      <c r="G33" s="3">
        <f t="shared" si="4"/>
        <v>23232.227628852543</v>
      </c>
      <c r="H33" s="3">
        <f t="shared" si="5"/>
        <v>35267.772371147468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2.75" customHeight="1" x14ac:dyDescent="0.15">
      <c r="A34" s="27">
        <v>22</v>
      </c>
      <c r="B34" s="3">
        <f t="shared" si="6"/>
        <v>2983.3408093255239</v>
      </c>
      <c r="C34" s="3">
        <f t="shared" si="0"/>
        <v>696.1924212779478</v>
      </c>
      <c r="D34" s="3">
        <f t="shared" si="1"/>
        <v>605.38471415473725</v>
      </c>
      <c r="E34" s="3">
        <f t="shared" si="2"/>
        <v>90.807707123210548</v>
      </c>
      <c r="F34" s="3">
        <f t="shared" si="3"/>
        <v>2287.1483880475766</v>
      </c>
      <c r="G34" s="3">
        <f t="shared" si="4"/>
        <v>20945.079240804967</v>
      </c>
      <c r="H34" s="3">
        <f t="shared" si="5"/>
        <v>37554.920759195047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2.75" customHeight="1" x14ac:dyDescent="0.15">
      <c r="A35" s="27">
        <v>23</v>
      </c>
      <c r="B35" s="3">
        <f t="shared" si="6"/>
        <v>2983.3408093255239</v>
      </c>
      <c r="C35" s="3">
        <f t="shared" si="0"/>
        <v>627.654207916122</v>
      </c>
      <c r="D35" s="3">
        <f t="shared" si="1"/>
        <v>545.78626775314956</v>
      </c>
      <c r="E35" s="3">
        <f t="shared" si="2"/>
        <v>81.867940162972445</v>
      </c>
      <c r="F35" s="3">
        <f t="shared" si="3"/>
        <v>2355.6866014094021</v>
      </c>
      <c r="G35" s="3">
        <f t="shared" si="4"/>
        <v>18589.392639395566</v>
      </c>
      <c r="H35" s="3">
        <f t="shared" si="5"/>
        <v>39910.607360604452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2.75" customHeight="1" x14ac:dyDescent="0.15">
      <c r="A36" s="27">
        <v>24</v>
      </c>
      <c r="B36" s="3">
        <f t="shared" si="6"/>
        <v>2983.3408093255239</v>
      </c>
      <c r="C36" s="3">
        <f t="shared" si="0"/>
        <v>557.0621327605536</v>
      </c>
      <c r="D36" s="3">
        <f t="shared" si="1"/>
        <v>484.40185457439446</v>
      </c>
      <c r="E36" s="3">
        <f t="shared" si="2"/>
        <v>72.660278186159132</v>
      </c>
      <c r="F36" s="3">
        <f t="shared" si="3"/>
        <v>2426.2786765649703</v>
      </c>
      <c r="G36" s="3">
        <f t="shared" si="4"/>
        <v>16163.113962830595</v>
      </c>
      <c r="H36" s="3">
        <f t="shared" si="5"/>
        <v>42336.886037169425</v>
      </c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2.75" customHeight="1" x14ac:dyDescent="0.15">
      <c r="A37" s="27">
        <v>25</v>
      </c>
      <c r="B37" s="3">
        <f t="shared" si="6"/>
        <v>2983.3408093255239</v>
      </c>
      <c r="C37" s="3">
        <f t="shared" si="0"/>
        <v>484.35464841948993</v>
      </c>
      <c r="D37" s="3">
        <f t="shared" si="1"/>
        <v>421.17795514738259</v>
      </c>
      <c r="E37" s="3">
        <f t="shared" si="2"/>
        <v>63.176693272107343</v>
      </c>
      <c r="F37" s="3">
        <f t="shared" si="3"/>
        <v>2498.9861609060335</v>
      </c>
      <c r="G37" s="3">
        <f t="shared" si="4"/>
        <v>13664.127801924562</v>
      </c>
      <c r="H37" s="3">
        <f t="shared" si="5"/>
        <v>44835.872198075456</v>
      </c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2.75" customHeight="1" x14ac:dyDescent="0.15">
      <c r="A38" s="27">
        <v>26</v>
      </c>
      <c r="B38" s="3">
        <f t="shared" si="6"/>
        <v>2983.3408093255239</v>
      </c>
      <c r="C38" s="3">
        <f t="shared" si="0"/>
        <v>409.46836313100579</v>
      </c>
      <c r="D38" s="3">
        <f t="shared" si="1"/>
        <v>356.05944620087462</v>
      </c>
      <c r="E38" s="3">
        <f t="shared" si="2"/>
        <v>53.40891693013117</v>
      </c>
      <c r="F38" s="3">
        <f t="shared" si="3"/>
        <v>2573.872446194518</v>
      </c>
      <c r="G38" s="3">
        <f t="shared" si="4"/>
        <v>11090.255355730043</v>
      </c>
      <c r="H38" s="3">
        <f t="shared" si="5"/>
        <v>47409.744644269973</v>
      </c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2.75" customHeight="1" x14ac:dyDescent="0.15">
      <c r="A39" s="27">
        <v>27</v>
      </c>
      <c r="B39" s="3">
        <f t="shared" si="6"/>
        <v>2983.3408093255239</v>
      </c>
      <c r="C39" s="3">
        <f t="shared" si="0"/>
        <v>332.33798549337683</v>
      </c>
      <c r="D39" s="3">
        <f t="shared" si="1"/>
        <v>288.98955260293639</v>
      </c>
      <c r="E39" s="3">
        <f t="shared" si="2"/>
        <v>43.348432890440449</v>
      </c>
      <c r="F39" s="3">
        <f t="shared" si="3"/>
        <v>2651.002823832147</v>
      </c>
      <c r="G39" s="3">
        <f t="shared" si="4"/>
        <v>8439.2525318978969</v>
      </c>
      <c r="H39" s="3">
        <f t="shared" si="5"/>
        <v>50060.747468102119</v>
      </c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2.75" customHeight="1" x14ac:dyDescent="0.15">
      <c r="A40" s="27">
        <v>28</v>
      </c>
      <c r="B40" s="3">
        <f t="shared" si="6"/>
        <v>2983.3408093255239</v>
      </c>
      <c r="C40" s="3">
        <f t="shared" si="0"/>
        <v>252.89626753920678</v>
      </c>
      <c r="D40" s="3">
        <f t="shared" si="1"/>
        <v>219.90979786017982</v>
      </c>
      <c r="E40" s="3">
        <f t="shared" si="2"/>
        <v>32.986469679026953</v>
      </c>
      <c r="F40" s="3">
        <f t="shared" si="3"/>
        <v>2730.4445417863171</v>
      </c>
      <c r="G40" s="3">
        <f t="shared" si="4"/>
        <v>5708.8079901115798</v>
      </c>
      <c r="H40" s="3">
        <f t="shared" si="5"/>
        <v>52791.192009888437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2.75" customHeight="1" x14ac:dyDescent="0.15">
      <c r="A41" s="27">
        <v>29</v>
      </c>
      <c r="B41" s="3">
        <f t="shared" si="6"/>
        <v>2983.3408093255239</v>
      </c>
      <c r="C41" s="3">
        <f t="shared" si="0"/>
        <v>171.07394610367686</v>
      </c>
      <c r="D41" s="3">
        <f t="shared" si="1"/>
        <v>148.75995313363205</v>
      </c>
      <c r="E41" s="3">
        <f t="shared" si="2"/>
        <v>22.313992970044808</v>
      </c>
      <c r="F41" s="3">
        <f t="shared" si="3"/>
        <v>2812.2668632218474</v>
      </c>
      <c r="G41" s="3">
        <f t="shared" si="4"/>
        <v>2896.5411268897324</v>
      </c>
      <c r="H41" s="3">
        <f t="shared" si="5"/>
        <v>55603.458873110285</v>
      </c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75" customHeight="1" x14ac:dyDescent="0.15">
      <c r="A42" s="27">
        <v>30</v>
      </c>
      <c r="B42" s="3">
        <f t="shared" si="6"/>
        <v>2983.3408093255239</v>
      </c>
      <c r="C42" s="3">
        <f t="shared" si="0"/>
        <v>86.799682435795518</v>
      </c>
      <c r="D42" s="3">
        <f t="shared" si="1"/>
        <v>75.477984726778715</v>
      </c>
      <c r="E42" s="3">
        <f t="shared" si="2"/>
        <v>11.321697709016803</v>
      </c>
      <c r="F42" s="3">
        <f t="shared" si="3"/>
        <v>2896.5411268897283</v>
      </c>
      <c r="G42" s="3">
        <f t="shared" si="4"/>
        <v>4.0927261579781771E-12</v>
      </c>
      <c r="H42" s="3">
        <f t="shared" si="5"/>
        <v>58500.000000000015</v>
      </c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75" customHeight="1" x14ac:dyDescent="0.15">
      <c r="A43" s="27">
        <v>31</v>
      </c>
      <c r="B43" s="3"/>
      <c r="C43" s="3" t="e">
        <f t="shared" si="0"/>
        <v>#NUM!</v>
      </c>
      <c r="D43" s="3" t="e">
        <f t="shared" si="1"/>
        <v>#NUM!</v>
      </c>
      <c r="E43" s="3" t="e">
        <f t="shared" si="2"/>
        <v>#NUM!</v>
      </c>
      <c r="F43" s="3" t="e">
        <f t="shared" si="3"/>
        <v>#NUM!</v>
      </c>
      <c r="G43" s="3" t="e">
        <f t="shared" si="4"/>
        <v>#NUM!</v>
      </c>
      <c r="H43" s="3" t="e">
        <f t="shared" si="5"/>
        <v>#NUM!</v>
      </c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2.75" customHeight="1" x14ac:dyDescent="0.15">
      <c r="A44" s="27">
        <v>32</v>
      </c>
      <c r="B44" s="3"/>
      <c r="C44" s="3" t="e">
        <f t="shared" si="0"/>
        <v>#NUM!</v>
      </c>
      <c r="D44" s="3" t="e">
        <f t="shared" si="1"/>
        <v>#NUM!</v>
      </c>
      <c r="E44" s="3" t="e">
        <f t="shared" si="2"/>
        <v>#NUM!</v>
      </c>
      <c r="F44" s="3" t="e">
        <f t="shared" si="3"/>
        <v>#NUM!</v>
      </c>
      <c r="G44" s="3" t="e">
        <f t="shared" si="4"/>
        <v>#NUM!</v>
      </c>
      <c r="H44" s="3" t="e">
        <f t="shared" si="5"/>
        <v>#NUM!</v>
      </c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2.75" customHeight="1" x14ac:dyDescent="0.15">
      <c r="A45" s="27">
        <v>33</v>
      </c>
      <c r="B45" s="3"/>
      <c r="C45" s="3" t="e">
        <f t="shared" ref="C45:C72" si="7">IPMT($C$5*($C$7/12),A45,$C$8,-$C$4)</f>
        <v>#NUM!</v>
      </c>
      <c r="D45" s="3" t="e">
        <f t="shared" ref="D45:D72" si="8">C45-E45</f>
        <v>#NUM!</v>
      </c>
      <c r="E45" s="3" t="e">
        <f t="shared" ref="E45:E72" si="9">C45-(C45/1.15)</f>
        <v>#NUM!</v>
      </c>
      <c r="F45" s="3" t="e">
        <f t="shared" ref="F45:F72" si="10">PPMT($C$5*($C$7/12),A45,$C$8,-$C$4)</f>
        <v>#NUM!</v>
      </c>
      <c r="G45" s="3" t="e">
        <f t="shared" ref="G45:G72" si="11">G44-F45</f>
        <v>#NUM!</v>
      </c>
      <c r="H45" s="3" t="e">
        <f t="shared" ref="H45:H72" si="12">F45+H44</f>
        <v>#NUM!</v>
      </c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75" customHeight="1" x14ac:dyDescent="0.15">
      <c r="A46" s="27">
        <v>34</v>
      </c>
      <c r="B46" s="3"/>
      <c r="C46" s="3" t="e">
        <f t="shared" si="7"/>
        <v>#NUM!</v>
      </c>
      <c r="D46" s="3" t="e">
        <f t="shared" si="8"/>
        <v>#NUM!</v>
      </c>
      <c r="E46" s="3" t="e">
        <f t="shared" si="9"/>
        <v>#NUM!</v>
      </c>
      <c r="F46" s="3" t="e">
        <f t="shared" si="10"/>
        <v>#NUM!</v>
      </c>
      <c r="G46" s="3" t="e">
        <f t="shared" si="11"/>
        <v>#NUM!</v>
      </c>
      <c r="H46" s="3" t="e">
        <f t="shared" si="12"/>
        <v>#NUM!</v>
      </c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75" customHeight="1" x14ac:dyDescent="0.15">
      <c r="A47" s="27">
        <v>35</v>
      </c>
      <c r="B47" s="3"/>
      <c r="C47" s="3" t="e">
        <f t="shared" si="7"/>
        <v>#NUM!</v>
      </c>
      <c r="D47" s="3" t="e">
        <f t="shared" si="8"/>
        <v>#NUM!</v>
      </c>
      <c r="E47" s="3" t="e">
        <f t="shared" si="9"/>
        <v>#NUM!</v>
      </c>
      <c r="F47" s="3" t="e">
        <f t="shared" si="10"/>
        <v>#NUM!</v>
      </c>
      <c r="G47" s="3" t="e">
        <f t="shared" si="11"/>
        <v>#NUM!</v>
      </c>
      <c r="H47" s="3" t="e">
        <f t="shared" si="12"/>
        <v>#NUM!</v>
      </c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2.75" customHeight="1" x14ac:dyDescent="0.15">
      <c r="A48" s="27">
        <v>36</v>
      </c>
      <c r="B48" s="3"/>
      <c r="C48" s="3" t="e">
        <f t="shared" si="7"/>
        <v>#NUM!</v>
      </c>
      <c r="D48" s="3" t="e">
        <f t="shared" si="8"/>
        <v>#NUM!</v>
      </c>
      <c r="E48" s="3" t="e">
        <f t="shared" si="9"/>
        <v>#NUM!</v>
      </c>
      <c r="F48" s="3" t="e">
        <f t="shared" si="10"/>
        <v>#NUM!</v>
      </c>
      <c r="G48" s="3" t="e">
        <f t="shared" si="11"/>
        <v>#NUM!</v>
      </c>
      <c r="H48" s="3" t="e">
        <f t="shared" si="12"/>
        <v>#NUM!</v>
      </c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2.75" customHeight="1" x14ac:dyDescent="0.15">
      <c r="A49" s="27">
        <v>37</v>
      </c>
      <c r="B49" s="3"/>
      <c r="C49" s="3" t="e">
        <f t="shared" si="7"/>
        <v>#NUM!</v>
      </c>
      <c r="D49" s="3" t="e">
        <f t="shared" si="8"/>
        <v>#NUM!</v>
      </c>
      <c r="E49" s="3" t="e">
        <f t="shared" si="9"/>
        <v>#NUM!</v>
      </c>
      <c r="F49" s="3" t="e">
        <f t="shared" si="10"/>
        <v>#NUM!</v>
      </c>
      <c r="G49" s="3" t="e">
        <f t="shared" si="11"/>
        <v>#NUM!</v>
      </c>
      <c r="H49" s="3" t="e">
        <f t="shared" si="12"/>
        <v>#NUM!</v>
      </c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2.75" customHeight="1" x14ac:dyDescent="0.15">
      <c r="A50" s="27">
        <v>38</v>
      </c>
      <c r="B50" s="3"/>
      <c r="C50" s="3" t="e">
        <f t="shared" si="7"/>
        <v>#NUM!</v>
      </c>
      <c r="D50" s="3" t="e">
        <f t="shared" si="8"/>
        <v>#NUM!</v>
      </c>
      <c r="E50" s="3" t="e">
        <f t="shared" si="9"/>
        <v>#NUM!</v>
      </c>
      <c r="F50" s="3" t="e">
        <f t="shared" si="10"/>
        <v>#NUM!</v>
      </c>
      <c r="G50" s="3" t="e">
        <f t="shared" si="11"/>
        <v>#NUM!</v>
      </c>
      <c r="H50" s="3" t="e">
        <f t="shared" si="12"/>
        <v>#NUM!</v>
      </c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2.75" customHeight="1" x14ac:dyDescent="0.15">
      <c r="A51" s="27">
        <v>39</v>
      </c>
      <c r="B51" s="3"/>
      <c r="C51" s="3" t="e">
        <f t="shared" si="7"/>
        <v>#NUM!</v>
      </c>
      <c r="D51" s="3" t="e">
        <f t="shared" si="8"/>
        <v>#NUM!</v>
      </c>
      <c r="E51" s="3" t="e">
        <f t="shared" si="9"/>
        <v>#NUM!</v>
      </c>
      <c r="F51" s="3" t="e">
        <f t="shared" si="10"/>
        <v>#NUM!</v>
      </c>
      <c r="G51" s="3" t="e">
        <f t="shared" si="11"/>
        <v>#NUM!</v>
      </c>
      <c r="H51" s="3" t="e">
        <f t="shared" si="12"/>
        <v>#NUM!</v>
      </c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75" customHeight="1" x14ac:dyDescent="0.15">
      <c r="A52" s="27">
        <v>40</v>
      </c>
      <c r="B52" s="3"/>
      <c r="C52" s="3" t="e">
        <f t="shared" si="7"/>
        <v>#NUM!</v>
      </c>
      <c r="D52" s="3" t="e">
        <f t="shared" si="8"/>
        <v>#NUM!</v>
      </c>
      <c r="E52" s="3" t="e">
        <f t="shared" si="9"/>
        <v>#NUM!</v>
      </c>
      <c r="F52" s="3" t="e">
        <f t="shared" si="10"/>
        <v>#NUM!</v>
      </c>
      <c r="G52" s="3" t="e">
        <f t="shared" si="11"/>
        <v>#NUM!</v>
      </c>
      <c r="H52" s="3" t="e">
        <f t="shared" si="12"/>
        <v>#NUM!</v>
      </c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75" customHeight="1" x14ac:dyDescent="0.15">
      <c r="A53" s="27">
        <v>41</v>
      </c>
      <c r="B53" s="3"/>
      <c r="C53" s="3" t="e">
        <f t="shared" si="7"/>
        <v>#NUM!</v>
      </c>
      <c r="D53" s="3" t="e">
        <f t="shared" si="8"/>
        <v>#NUM!</v>
      </c>
      <c r="E53" s="3" t="e">
        <f t="shared" si="9"/>
        <v>#NUM!</v>
      </c>
      <c r="F53" s="3" t="e">
        <f t="shared" si="10"/>
        <v>#NUM!</v>
      </c>
      <c r="G53" s="3" t="e">
        <f t="shared" si="11"/>
        <v>#NUM!</v>
      </c>
      <c r="H53" s="3" t="e">
        <f t="shared" si="12"/>
        <v>#NUM!</v>
      </c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.75" customHeight="1" x14ac:dyDescent="0.15">
      <c r="A54" s="27">
        <v>42</v>
      </c>
      <c r="B54" s="3"/>
      <c r="C54" s="3" t="e">
        <f t="shared" si="7"/>
        <v>#NUM!</v>
      </c>
      <c r="D54" s="3" t="e">
        <f t="shared" si="8"/>
        <v>#NUM!</v>
      </c>
      <c r="E54" s="3" t="e">
        <f t="shared" si="9"/>
        <v>#NUM!</v>
      </c>
      <c r="F54" s="3" t="e">
        <f t="shared" si="10"/>
        <v>#NUM!</v>
      </c>
      <c r="G54" s="3" t="e">
        <f t="shared" si="11"/>
        <v>#NUM!</v>
      </c>
      <c r="H54" s="3" t="e">
        <f t="shared" si="12"/>
        <v>#NUM!</v>
      </c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2.75" customHeight="1" x14ac:dyDescent="0.15">
      <c r="A55" s="27">
        <v>43</v>
      </c>
      <c r="B55" s="3"/>
      <c r="C55" s="3" t="e">
        <f t="shared" si="7"/>
        <v>#NUM!</v>
      </c>
      <c r="D55" s="3" t="e">
        <f t="shared" si="8"/>
        <v>#NUM!</v>
      </c>
      <c r="E55" s="3" t="e">
        <f t="shared" si="9"/>
        <v>#NUM!</v>
      </c>
      <c r="F55" s="3" t="e">
        <f t="shared" si="10"/>
        <v>#NUM!</v>
      </c>
      <c r="G55" s="3" t="e">
        <f t="shared" si="11"/>
        <v>#NUM!</v>
      </c>
      <c r="H55" s="3" t="e">
        <f t="shared" si="12"/>
        <v>#NUM!</v>
      </c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75" customHeight="1" x14ac:dyDescent="0.15">
      <c r="A56" s="27">
        <v>44</v>
      </c>
      <c r="B56" s="3"/>
      <c r="C56" s="3" t="e">
        <f t="shared" si="7"/>
        <v>#NUM!</v>
      </c>
      <c r="D56" s="3" t="e">
        <f t="shared" si="8"/>
        <v>#NUM!</v>
      </c>
      <c r="E56" s="3" t="e">
        <f t="shared" si="9"/>
        <v>#NUM!</v>
      </c>
      <c r="F56" s="3" t="e">
        <f t="shared" si="10"/>
        <v>#NUM!</v>
      </c>
      <c r="G56" s="3" t="e">
        <f t="shared" si="11"/>
        <v>#NUM!</v>
      </c>
      <c r="H56" s="3" t="e">
        <f t="shared" si="12"/>
        <v>#NUM!</v>
      </c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75" customHeight="1" x14ac:dyDescent="0.15">
      <c r="A57" s="27">
        <v>45</v>
      </c>
      <c r="B57" s="3"/>
      <c r="C57" s="3" t="e">
        <f t="shared" si="7"/>
        <v>#NUM!</v>
      </c>
      <c r="D57" s="3" t="e">
        <f t="shared" si="8"/>
        <v>#NUM!</v>
      </c>
      <c r="E57" s="3" t="e">
        <f t="shared" si="9"/>
        <v>#NUM!</v>
      </c>
      <c r="F57" s="3" t="e">
        <f t="shared" si="10"/>
        <v>#NUM!</v>
      </c>
      <c r="G57" s="3" t="e">
        <f t="shared" si="11"/>
        <v>#NUM!</v>
      </c>
      <c r="H57" s="3" t="e">
        <f t="shared" si="12"/>
        <v>#NUM!</v>
      </c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75" customHeight="1" x14ac:dyDescent="0.15">
      <c r="A58" s="27">
        <v>46</v>
      </c>
      <c r="B58" s="3"/>
      <c r="C58" s="3" t="e">
        <f t="shared" si="7"/>
        <v>#NUM!</v>
      </c>
      <c r="D58" s="3" t="e">
        <f t="shared" si="8"/>
        <v>#NUM!</v>
      </c>
      <c r="E58" s="3" t="e">
        <f t="shared" si="9"/>
        <v>#NUM!</v>
      </c>
      <c r="F58" s="3" t="e">
        <f t="shared" si="10"/>
        <v>#NUM!</v>
      </c>
      <c r="G58" s="3" t="e">
        <f t="shared" si="11"/>
        <v>#NUM!</v>
      </c>
      <c r="H58" s="3" t="e">
        <f t="shared" si="12"/>
        <v>#NUM!</v>
      </c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75" customHeight="1" x14ac:dyDescent="0.15">
      <c r="A59" s="27">
        <v>47</v>
      </c>
      <c r="B59" s="3"/>
      <c r="C59" s="3" t="e">
        <f t="shared" si="7"/>
        <v>#NUM!</v>
      </c>
      <c r="D59" s="3" t="e">
        <f t="shared" si="8"/>
        <v>#NUM!</v>
      </c>
      <c r="E59" s="3" t="e">
        <f t="shared" si="9"/>
        <v>#NUM!</v>
      </c>
      <c r="F59" s="3" t="e">
        <f t="shared" si="10"/>
        <v>#NUM!</v>
      </c>
      <c r="G59" s="3" t="e">
        <f t="shared" si="11"/>
        <v>#NUM!</v>
      </c>
      <c r="H59" s="3" t="e">
        <f t="shared" si="12"/>
        <v>#NUM!</v>
      </c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75" customHeight="1" x14ac:dyDescent="0.15">
      <c r="A60" s="27">
        <v>48</v>
      </c>
      <c r="B60" s="3"/>
      <c r="C60" s="3" t="e">
        <f t="shared" si="7"/>
        <v>#NUM!</v>
      </c>
      <c r="D60" s="3" t="e">
        <f t="shared" si="8"/>
        <v>#NUM!</v>
      </c>
      <c r="E60" s="3" t="e">
        <f t="shared" si="9"/>
        <v>#NUM!</v>
      </c>
      <c r="F60" s="3" t="e">
        <f t="shared" si="10"/>
        <v>#NUM!</v>
      </c>
      <c r="G60" s="3" t="e">
        <f t="shared" si="11"/>
        <v>#NUM!</v>
      </c>
      <c r="H60" s="3" t="e">
        <f t="shared" si="12"/>
        <v>#NUM!</v>
      </c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75" customHeight="1" x14ac:dyDescent="0.15">
      <c r="A61" s="27">
        <v>49</v>
      </c>
      <c r="B61" s="3"/>
      <c r="C61" s="3" t="e">
        <f t="shared" si="7"/>
        <v>#NUM!</v>
      </c>
      <c r="D61" s="3" t="e">
        <f t="shared" si="8"/>
        <v>#NUM!</v>
      </c>
      <c r="E61" s="3" t="e">
        <f t="shared" si="9"/>
        <v>#NUM!</v>
      </c>
      <c r="F61" s="3" t="e">
        <f t="shared" si="10"/>
        <v>#NUM!</v>
      </c>
      <c r="G61" s="3" t="e">
        <f t="shared" si="11"/>
        <v>#NUM!</v>
      </c>
      <c r="H61" s="3" t="e">
        <f t="shared" si="12"/>
        <v>#NUM!</v>
      </c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75" customHeight="1" x14ac:dyDescent="0.15">
      <c r="A62" s="27">
        <v>50</v>
      </c>
      <c r="B62" s="3"/>
      <c r="C62" s="3" t="e">
        <f t="shared" si="7"/>
        <v>#NUM!</v>
      </c>
      <c r="D62" s="3" t="e">
        <f t="shared" si="8"/>
        <v>#NUM!</v>
      </c>
      <c r="E62" s="3" t="e">
        <f t="shared" si="9"/>
        <v>#NUM!</v>
      </c>
      <c r="F62" s="3" t="e">
        <f t="shared" si="10"/>
        <v>#NUM!</v>
      </c>
      <c r="G62" s="3" t="e">
        <f t="shared" si="11"/>
        <v>#NUM!</v>
      </c>
      <c r="H62" s="3" t="e">
        <f t="shared" si="12"/>
        <v>#NUM!</v>
      </c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75" customHeight="1" x14ac:dyDescent="0.15">
      <c r="A63" s="27">
        <v>51</v>
      </c>
      <c r="B63" s="3"/>
      <c r="C63" s="3" t="e">
        <f t="shared" si="7"/>
        <v>#NUM!</v>
      </c>
      <c r="D63" s="3" t="e">
        <f t="shared" si="8"/>
        <v>#NUM!</v>
      </c>
      <c r="E63" s="3" t="e">
        <f t="shared" si="9"/>
        <v>#NUM!</v>
      </c>
      <c r="F63" s="3" t="e">
        <f t="shared" si="10"/>
        <v>#NUM!</v>
      </c>
      <c r="G63" s="3" t="e">
        <f t="shared" si="11"/>
        <v>#NUM!</v>
      </c>
      <c r="H63" s="3" t="e">
        <f t="shared" si="12"/>
        <v>#NUM!</v>
      </c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75" customHeight="1" x14ac:dyDescent="0.15">
      <c r="A64" s="27">
        <v>52</v>
      </c>
      <c r="B64" s="3"/>
      <c r="C64" s="3" t="e">
        <f t="shared" si="7"/>
        <v>#NUM!</v>
      </c>
      <c r="D64" s="3" t="e">
        <f t="shared" si="8"/>
        <v>#NUM!</v>
      </c>
      <c r="E64" s="3" t="e">
        <f t="shared" si="9"/>
        <v>#NUM!</v>
      </c>
      <c r="F64" s="3" t="e">
        <f t="shared" si="10"/>
        <v>#NUM!</v>
      </c>
      <c r="G64" s="3" t="e">
        <f t="shared" si="11"/>
        <v>#NUM!</v>
      </c>
      <c r="H64" s="3" t="e">
        <f t="shared" si="12"/>
        <v>#NUM!</v>
      </c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75" customHeight="1" x14ac:dyDescent="0.15">
      <c r="A65" s="27">
        <v>53</v>
      </c>
      <c r="B65" s="3"/>
      <c r="C65" s="3" t="e">
        <f t="shared" si="7"/>
        <v>#NUM!</v>
      </c>
      <c r="D65" s="3" t="e">
        <f t="shared" si="8"/>
        <v>#NUM!</v>
      </c>
      <c r="E65" s="3" t="e">
        <f t="shared" si="9"/>
        <v>#NUM!</v>
      </c>
      <c r="F65" s="3" t="e">
        <f t="shared" si="10"/>
        <v>#NUM!</v>
      </c>
      <c r="G65" s="3" t="e">
        <f t="shared" si="11"/>
        <v>#NUM!</v>
      </c>
      <c r="H65" s="3" t="e">
        <f t="shared" si="12"/>
        <v>#NUM!</v>
      </c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75" customHeight="1" x14ac:dyDescent="0.15">
      <c r="A66" s="27">
        <v>54</v>
      </c>
      <c r="B66" s="3"/>
      <c r="C66" s="3" t="e">
        <f t="shared" si="7"/>
        <v>#NUM!</v>
      </c>
      <c r="D66" s="3" t="e">
        <f t="shared" si="8"/>
        <v>#NUM!</v>
      </c>
      <c r="E66" s="3" t="e">
        <f t="shared" si="9"/>
        <v>#NUM!</v>
      </c>
      <c r="F66" s="3" t="e">
        <f t="shared" si="10"/>
        <v>#NUM!</v>
      </c>
      <c r="G66" s="3" t="e">
        <f t="shared" si="11"/>
        <v>#NUM!</v>
      </c>
      <c r="H66" s="3" t="e">
        <f t="shared" si="12"/>
        <v>#NUM!</v>
      </c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75" customHeight="1" x14ac:dyDescent="0.15">
      <c r="A67" s="27">
        <v>55</v>
      </c>
      <c r="B67" s="3"/>
      <c r="C67" s="3" t="e">
        <f t="shared" si="7"/>
        <v>#NUM!</v>
      </c>
      <c r="D67" s="3" t="e">
        <f t="shared" si="8"/>
        <v>#NUM!</v>
      </c>
      <c r="E67" s="3" t="e">
        <f t="shared" si="9"/>
        <v>#NUM!</v>
      </c>
      <c r="F67" s="3" t="e">
        <f t="shared" si="10"/>
        <v>#NUM!</v>
      </c>
      <c r="G67" s="3" t="e">
        <f t="shared" si="11"/>
        <v>#NUM!</v>
      </c>
      <c r="H67" s="3" t="e">
        <f t="shared" si="12"/>
        <v>#NUM!</v>
      </c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75" customHeight="1" x14ac:dyDescent="0.15">
      <c r="A68" s="27">
        <v>56</v>
      </c>
      <c r="B68" s="3"/>
      <c r="C68" s="3" t="e">
        <f t="shared" si="7"/>
        <v>#NUM!</v>
      </c>
      <c r="D68" s="3" t="e">
        <f t="shared" si="8"/>
        <v>#NUM!</v>
      </c>
      <c r="E68" s="3" t="e">
        <f t="shared" si="9"/>
        <v>#NUM!</v>
      </c>
      <c r="F68" s="3" t="e">
        <f t="shared" si="10"/>
        <v>#NUM!</v>
      </c>
      <c r="G68" s="3" t="e">
        <f t="shared" si="11"/>
        <v>#NUM!</v>
      </c>
      <c r="H68" s="3" t="e">
        <f t="shared" si="12"/>
        <v>#NUM!</v>
      </c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75" customHeight="1" x14ac:dyDescent="0.15">
      <c r="A69" s="27">
        <v>57</v>
      </c>
      <c r="B69" s="3"/>
      <c r="C69" s="3" t="e">
        <f t="shared" si="7"/>
        <v>#NUM!</v>
      </c>
      <c r="D69" s="3" t="e">
        <f t="shared" si="8"/>
        <v>#NUM!</v>
      </c>
      <c r="E69" s="3" t="e">
        <f t="shared" si="9"/>
        <v>#NUM!</v>
      </c>
      <c r="F69" s="3" t="e">
        <f t="shared" si="10"/>
        <v>#NUM!</v>
      </c>
      <c r="G69" s="3" t="e">
        <f t="shared" si="11"/>
        <v>#NUM!</v>
      </c>
      <c r="H69" s="3" t="e">
        <f t="shared" si="12"/>
        <v>#NUM!</v>
      </c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75" customHeight="1" x14ac:dyDescent="0.15">
      <c r="A70" s="27">
        <v>58</v>
      </c>
      <c r="B70" s="3"/>
      <c r="C70" s="3" t="e">
        <f t="shared" si="7"/>
        <v>#NUM!</v>
      </c>
      <c r="D70" s="3" t="e">
        <f t="shared" si="8"/>
        <v>#NUM!</v>
      </c>
      <c r="E70" s="3" t="e">
        <f t="shared" si="9"/>
        <v>#NUM!</v>
      </c>
      <c r="F70" s="3" t="e">
        <f t="shared" si="10"/>
        <v>#NUM!</v>
      </c>
      <c r="G70" s="3" t="e">
        <f t="shared" si="11"/>
        <v>#NUM!</v>
      </c>
      <c r="H70" s="3" t="e">
        <f t="shared" si="12"/>
        <v>#NUM!</v>
      </c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75" customHeight="1" x14ac:dyDescent="0.15">
      <c r="A71" s="27">
        <v>59</v>
      </c>
      <c r="B71" s="3"/>
      <c r="C71" s="3" t="e">
        <f t="shared" si="7"/>
        <v>#NUM!</v>
      </c>
      <c r="D71" s="3" t="e">
        <f t="shared" si="8"/>
        <v>#NUM!</v>
      </c>
      <c r="E71" s="3" t="e">
        <f t="shared" si="9"/>
        <v>#NUM!</v>
      </c>
      <c r="F71" s="3" t="e">
        <f t="shared" si="10"/>
        <v>#NUM!</v>
      </c>
      <c r="G71" s="3" t="e">
        <f t="shared" si="11"/>
        <v>#NUM!</v>
      </c>
      <c r="H71" s="3" t="e">
        <f t="shared" si="12"/>
        <v>#NUM!</v>
      </c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2.75" customHeight="1" x14ac:dyDescent="0.15">
      <c r="A72" s="27">
        <v>60</v>
      </c>
      <c r="B72" s="3"/>
      <c r="C72" s="3" t="e">
        <f t="shared" si="7"/>
        <v>#NUM!</v>
      </c>
      <c r="D72" s="3" t="e">
        <f t="shared" si="8"/>
        <v>#NUM!</v>
      </c>
      <c r="E72" s="3" t="e">
        <f t="shared" si="9"/>
        <v>#NUM!</v>
      </c>
      <c r="F72" s="3" t="e">
        <f t="shared" si="10"/>
        <v>#NUM!</v>
      </c>
      <c r="G72" s="3" t="e">
        <f t="shared" si="11"/>
        <v>#NUM!</v>
      </c>
      <c r="H72" s="3" t="e">
        <f t="shared" si="12"/>
        <v>#NUM!</v>
      </c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2.75" customHeight="1" x14ac:dyDescent="0.15">
      <c r="A73" s="27">
        <v>61</v>
      </c>
      <c r="B73" s="3"/>
      <c r="C73" s="3"/>
      <c r="D73" s="3"/>
      <c r="E73" s="3"/>
      <c r="F73" s="3"/>
      <c r="G73" s="3"/>
      <c r="H73" s="3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2.75" customHeight="1" x14ac:dyDescent="0.15">
      <c r="A74" s="27">
        <v>62</v>
      </c>
      <c r="B74" s="3"/>
      <c r="C74" s="3"/>
      <c r="D74" s="3"/>
      <c r="E74" s="3"/>
      <c r="F74" s="3"/>
      <c r="G74" s="3"/>
      <c r="H74" s="3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2.75" customHeight="1" x14ac:dyDescent="0.15">
      <c r="A75" s="27">
        <v>63</v>
      </c>
      <c r="B75" s="3"/>
      <c r="C75" s="3"/>
      <c r="D75" s="3"/>
      <c r="E75" s="3"/>
      <c r="F75" s="3"/>
      <c r="G75" s="3"/>
      <c r="H75" s="3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2.75" customHeight="1" x14ac:dyDescent="0.15">
      <c r="A76" s="27">
        <v>64</v>
      </c>
      <c r="B76" s="3"/>
      <c r="C76" s="3"/>
      <c r="D76" s="3"/>
      <c r="E76" s="3"/>
      <c r="F76" s="3"/>
      <c r="G76" s="3"/>
      <c r="H76" s="3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2.75" customHeight="1" x14ac:dyDescent="0.15">
      <c r="A77" s="27">
        <v>65</v>
      </c>
      <c r="B77" s="3"/>
      <c r="C77" s="3"/>
      <c r="D77" s="3"/>
      <c r="E77" s="3"/>
      <c r="F77" s="3"/>
      <c r="G77" s="3"/>
      <c r="H77" s="3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2.75" customHeight="1" x14ac:dyDescent="0.15">
      <c r="A78" s="27">
        <v>66</v>
      </c>
      <c r="B78" s="3"/>
      <c r="C78" s="3"/>
      <c r="D78" s="3"/>
      <c r="E78" s="3"/>
      <c r="F78" s="3"/>
      <c r="G78" s="3"/>
      <c r="H78" s="3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2.75" customHeight="1" x14ac:dyDescent="0.15">
      <c r="A79" s="27">
        <v>67</v>
      </c>
      <c r="B79" s="3"/>
      <c r="C79" s="3"/>
      <c r="D79" s="3"/>
      <c r="E79" s="3"/>
      <c r="F79" s="3"/>
      <c r="G79" s="3"/>
      <c r="H79" s="3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2.75" customHeight="1" x14ac:dyDescent="0.15">
      <c r="A80" s="27">
        <v>68</v>
      </c>
      <c r="B80" s="3"/>
      <c r="C80" s="3"/>
      <c r="D80" s="3"/>
      <c r="E80" s="3"/>
      <c r="F80" s="3"/>
      <c r="G80" s="3"/>
      <c r="H80" s="3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2.75" customHeight="1" x14ac:dyDescent="0.15">
      <c r="A81" s="27">
        <v>69</v>
      </c>
      <c r="B81" s="3"/>
      <c r="C81" s="3"/>
      <c r="D81" s="3"/>
      <c r="E81" s="3"/>
      <c r="F81" s="3"/>
      <c r="G81" s="3"/>
      <c r="H81" s="3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2.75" customHeight="1" x14ac:dyDescent="0.15">
      <c r="A82" s="27">
        <v>70</v>
      </c>
      <c r="B82" s="3"/>
      <c r="C82" s="3"/>
      <c r="D82" s="3"/>
      <c r="E82" s="3"/>
      <c r="F82" s="3"/>
      <c r="G82" s="3"/>
      <c r="H82" s="3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2.75" customHeight="1" x14ac:dyDescent="0.15">
      <c r="A83" s="27">
        <v>71</v>
      </c>
      <c r="B83" s="3"/>
      <c r="C83" s="3"/>
      <c r="D83" s="3"/>
      <c r="E83" s="3"/>
      <c r="F83" s="3"/>
      <c r="G83" s="3"/>
      <c r="H83" s="3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2.75" customHeight="1" x14ac:dyDescent="0.15">
      <c r="A84" s="27">
        <v>72</v>
      </c>
      <c r="B84" s="3"/>
      <c r="C84" s="3"/>
      <c r="D84" s="3"/>
      <c r="E84" s="3"/>
      <c r="F84" s="3"/>
      <c r="G84" s="3"/>
      <c r="H84" s="3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2.75" customHeight="1" x14ac:dyDescent="0.15">
      <c r="A85" s="27">
        <v>73</v>
      </c>
      <c r="B85" s="3"/>
      <c r="C85" s="3"/>
      <c r="D85" s="3"/>
      <c r="E85" s="3"/>
      <c r="F85" s="3"/>
      <c r="G85" s="3"/>
      <c r="H85" s="3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2.75" customHeight="1" x14ac:dyDescent="0.15">
      <c r="A86" s="27">
        <v>74</v>
      </c>
      <c r="B86" s="3"/>
      <c r="C86" s="3"/>
      <c r="D86" s="3"/>
      <c r="E86" s="3"/>
      <c r="F86" s="3"/>
      <c r="G86" s="3"/>
      <c r="H86" s="3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2.75" customHeight="1" x14ac:dyDescent="0.15">
      <c r="A87" s="27">
        <v>75</v>
      </c>
      <c r="B87" s="3"/>
      <c r="C87" s="3"/>
      <c r="D87" s="3"/>
      <c r="E87" s="3"/>
      <c r="F87" s="3"/>
      <c r="G87" s="3"/>
      <c r="H87" s="3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2.75" customHeight="1" x14ac:dyDescent="0.15">
      <c r="A88" s="27">
        <v>76</v>
      </c>
      <c r="B88" s="3"/>
      <c r="C88" s="3"/>
      <c r="D88" s="3"/>
      <c r="E88" s="3"/>
      <c r="F88" s="3"/>
      <c r="G88" s="3"/>
      <c r="H88" s="3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2.75" customHeight="1" x14ac:dyDescent="0.15">
      <c r="A89" s="27">
        <v>77</v>
      </c>
      <c r="B89" s="3"/>
      <c r="C89" s="3"/>
      <c r="D89" s="3"/>
      <c r="E89" s="3"/>
      <c r="F89" s="3"/>
      <c r="G89" s="3"/>
      <c r="H89" s="3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2.75" customHeight="1" x14ac:dyDescent="0.15">
      <c r="A90" s="27">
        <v>78</v>
      </c>
      <c r="B90" s="3"/>
      <c r="C90" s="3"/>
      <c r="D90" s="3"/>
      <c r="E90" s="3"/>
      <c r="F90" s="3"/>
      <c r="G90" s="3"/>
      <c r="H90" s="3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2.75" customHeight="1" x14ac:dyDescent="0.15">
      <c r="A91" s="27">
        <v>79</v>
      </c>
      <c r="B91" s="3"/>
      <c r="C91" s="3"/>
      <c r="D91" s="3"/>
      <c r="E91" s="3"/>
      <c r="F91" s="3"/>
      <c r="G91" s="3"/>
      <c r="H91" s="3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2.75" customHeight="1" x14ac:dyDescent="0.15">
      <c r="A92" s="27">
        <v>80</v>
      </c>
      <c r="B92" s="3"/>
      <c r="C92" s="3"/>
      <c r="D92" s="3"/>
      <c r="E92" s="3"/>
      <c r="F92" s="3"/>
      <c r="G92" s="3"/>
      <c r="H92" s="3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2.75" customHeight="1" x14ac:dyDescent="0.15">
      <c r="A93" s="27">
        <v>81</v>
      </c>
      <c r="B93" s="3"/>
      <c r="C93" s="3"/>
      <c r="D93" s="3"/>
      <c r="E93" s="3"/>
      <c r="F93" s="3"/>
      <c r="G93" s="3"/>
      <c r="H93" s="3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.75" customHeight="1" x14ac:dyDescent="0.15">
      <c r="A94" s="27">
        <v>82</v>
      </c>
      <c r="B94" s="3"/>
      <c r="C94" s="3"/>
      <c r="D94" s="3"/>
      <c r="E94" s="3"/>
      <c r="F94" s="3"/>
      <c r="G94" s="3"/>
      <c r="H94" s="3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2.75" customHeight="1" x14ac:dyDescent="0.15">
      <c r="A95" s="27">
        <v>83</v>
      </c>
      <c r="B95" s="3"/>
      <c r="C95" s="3"/>
      <c r="D95" s="3"/>
      <c r="E95" s="3"/>
      <c r="F95" s="3"/>
      <c r="G95" s="3"/>
      <c r="H95" s="3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2.75" customHeight="1" x14ac:dyDescent="0.15">
      <c r="A96" s="27">
        <v>84</v>
      </c>
      <c r="B96" s="3"/>
      <c r="C96" s="3"/>
      <c r="D96" s="3"/>
      <c r="E96" s="3"/>
      <c r="F96" s="3"/>
      <c r="G96" s="3"/>
      <c r="H96" s="3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2.75" customHeight="1" x14ac:dyDescent="0.15">
      <c r="A97" s="27">
        <v>85</v>
      </c>
      <c r="B97" s="3"/>
      <c r="C97" s="3"/>
      <c r="D97" s="3"/>
      <c r="E97" s="3"/>
      <c r="F97" s="3"/>
      <c r="G97" s="3"/>
      <c r="H97" s="3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2.75" customHeight="1" x14ac:dyDescent="0.15">
      <c r="A98" s="27">
        <v>86</v>
      </c>
      <c r="B98" s="3"/>
      <c r="C98" s="3"/>
      <c r="D98" s="3"/>
      <c r="E98" s="3"/>
      <c r="F98" s="3"/>
      <c r="G98" s="3"/>
      <c r="H98" s="3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.75" customHeight="1" x14ac:dyDescent="0.15">
      <c r="A99" s="27">
        <v>87</v>
      </c>
      <c r="B99" s="3"/>
      <c r="C99" s="3"/>
      <c r="D99" s="3"/>
      <c r="E99" s="3"/>
      <c r="F99" s="3"/>
      <c r="G99" s="3"/>
      <c r="H99" s="3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.75" customHeight="1" x14ac:dyDescent="0.15">
      <c r="A100" s="27">
        <v>88</v>
      </c>
      <c r="B100" s="3"/>
      <c r="C100" s="3"/>
      <c r="D100" s="3"/>
      <c r="E100" s="3"/>
      <c r="F100" s="3"/>
      <c r="G100" s="3"/>
      <c r="H100" s="3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.75" customHeight="1" x14ac:dyDescent="0.15">
      <c r="A101" s="27">
        <v>89</v>
      </c>
      <c r="B101" s="3"/>
      <c r="C101" s="3"/>
      <c r="D101" s="3"/>
      <c r="E101" s="3"/>
      <c r="F101" s="3"/>
      <c r="G101" s="3"/>
      <c r="H101" s="3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.75" customHeight="1" x14ac:dyDescent="0.15">
      <c r="A102" s="27">
        <v>90</v>
      </c>
      <c r="B102" s="3"/>
      <c r="C102" s="3"/>
      <c r="D102" s="3"/>
      <c r="E102" s="3"/>
      <c r="F102" s="3"/>
      <c r="G102" s="3"/>
      <c r="H102" s="3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.75" customHeight="1" x14ac:dyDescent="0.15">
      <c r="A103" s="27">
        <v>91</v>
      </c>
      <c r="B103" s="3"/>
      <c r="C103" s="3"/>
      <c r="D103" s="3"/>
      <c r="E103" s="3"/>
      <c r="F103" s="3"/>
      <c r="G103" s="3"/>
      <c r="H103" s="3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.75" customHeight="1" x14ac:dyDescent="0.15">
      <c r="A104" s="27">
        <v>92</v>
      </c>
      <c r="B104" s="3"/>
      <c r="C104" s="3"/>
      <c r="D104" s="3"/>
      <c r="E104" s="3"/>
      <c r="F104" s="3"/>
      <c r="G104" s="3"/>
      <c r="H104" s="3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.75" customHeight="1" x14ac:dyDescent="0.15">
      <c r="A105" s="27">
        <v>93</v>
      </c>
      <c r="B105" s="3"/>
      <c r="C105" s="3"/>
      <c r="D105" s="3"/>
      <c r="E105" s="3"/>
      <c r="F105" s="3"/>
      <c r="G105" s="3"/>
      <c r="H105" s="3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.75" customHeight="1" x14ac:dyDescent="0.15">
      <c r="A106" s="27">
        <v>94</v>
      </c>
      <c r="B106" s="3"/>
      <c r="C106" s="3"/>
      <c r="D106" s="3"/>
      <c r="E106" s="3"/>
      <c r="F106" s="3"/>
      <c r="G106" s="3"/>
      <c r="H106" s="3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.75" customHeight="1" x14ac:dyDescent="0.15">
      <c r="A107" s="27">
        <v>95</v>
      </c>
      <c r="B107" s="3"/>
      <c r="C107" s="3"/>
      <c r="D107" s="3"/>
      <c r="E107" s="3"/>
      <c r="F107" s="3"/>
      <c r="G107" s="3"/>
      <c r="H107" s="3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.75" customHeight="1" x14ac:dyDescent="0.15">
      <c r="A108" s="27">
        <v>96</v>
      </c>
      <c r="B108" s="3"/>
      <c r="C108" s="3"/>
      <c r="D108" s="3"/>
      <c r="E108" s="3"/>
      <c r="F108" s="3"/>
      <c r="G108" s="3"/>
      <c r="H108" s="3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.75" customHeight="1" x14ac:dyDescent="0.15">
      <c r="A109" s="27">
        <v>97</v>
      </c>
      <c r="B109" s="3"/>
      <c r="C109" s="3"/>
      <c r="D109" s="3"/>
      <c r="E109" s="3"/>
      <c r="F109" s="3"/>
      <c r="G109" s="3"/>
      <c r="H109" s="3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.75" customHeight="1" x14ac:dyDescent="0.15">
      <c r="A110" s="27">
        <v>98</v>
      </c>
      <c r="B110" s="3"/>
      <c r="C110" s="3"/>
      <c r="D110" s="3"/>
      <c r="E110" s="3"/>
      <c r="F110" s="3"/>
      <c r="G110" s="3"/>
      <c r="H110" s="3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.75" customHeight="1" x14ac:dyDescent="0.15">
      <c r="A111" s="27">
        <v>99</v>
      </c>
      <c r="B111" s="3"/>
      <c r="C111" s="3"/>
      <c r="D111" s="3"/>
      <c r="E111" s="3"/>
      <c r="F111" s="3"/>
      <c r="G111" s="3"/>
      <c r="H111" s="3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.75" customHeight="1" x14ac:dyDescent="0.15">
      <c r="A112" s="27">
        <v>100</v>
      </c>
      <c r="B112" s="3"/>
      <c r="C112" s="3"/>
      <c r="D112" s="3"/>
      <c r="E112" s="3"/>
      <c r="F112" s="3"/>
      <c r="G112" s="3"/>
      <c r="H112" s="3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.75" customHeight="1" x14ac:dyDescent="0.15">
      <c r="A113" s="27">
        <v>101</v>
      </c>
      <c r="B113" s="3"/>
      <c r="C113" s="3"/>
      <c r="D113" s="3"/>
      <c r="E113" s="3"/>
      <c r="F113" s="3"/>
      <c r="G113" s="3"/>
      <c r="H113" s="3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.75" customHeight="1" x14ac:dyDescent="0.15">
      <c r="A114" s="27">
        <v>102</v>
      </c>
      <c r="B114" s="3"/>
      <c r="C114" s="3"/>
      <c r="D114" s="3"/>
      <c r="E114" s="3"/>
      <c r="F114" s="3"/>
      <c r="G114" s="3"/>
      <c r="H114" s="3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.75" customHeight="1" x14ac:dyDescent="0.15">
      <c r="A115" s="27">
        <v>103</v>
      </c>
      <c r="B115" s="3"/>
      <c r="C115" s="3"/>
      <c r="D115" s="3"/>
      <c r="E115" s="3"/>
      <c r="F115" s="3"/>
      <c r="G115" s="3"/>
      <c r="H115" s="3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.75" customHeight="1" x14ac:dyDescent="0.15">
      <c r="A116" s="27">
        <v>104</v>
      </c>
      <c r="B116" s="3"/>
      <c r="C116" s="3"/>
      <c r="D116" s="3"/>
      <c r="E116" s="3"/>
      <c r="F116" s="3"/>
      <c r="G116" s="3"/>
      <c r="H116" s="3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.75" customHeight="1" x14ac:dyDescent="0.15">
      <c r="A117" s="27">
        <v>105</v>
      </c>
      <c r="B117" s="3"/>
      <c r="C117" s="3"/>
      <c r="D117" s="3"/>
      <c r="E117" s="3"/>
      <c r="F117" s="3"/>
      <c r="G117" s="3"/>
      <c r="H117" s="3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.75" customHeight="1" x14ac:dyDescent="0.15">
      <c r="A118" s="27">
        <v>106</v>
      </c>
      <c r="B118" s="3"/>
      <c r="C118" s="3"/>
      <c r="D118" s="3"/>
      <c r="E118" s="3"/>
      <c r="F118" s="3"/>
      <c r="G118" s="3"/>
      <c r="H118" s="3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.75" customHeight="1" x14ac:dyDescent="0.15">
      <c r="A119" s="27">
        <v>107</v>
      </c>
      <c r="B119" s="3"/>
      <c r="C119" s="3"/>
      <c r="D119" s="3"/>
      <c r="E119" s="3"/>
      <c r="F119" s="3"/>
      <c r="G119" s="3"/>
      <c r="H119" s="3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.75" customHeight="1" x14ac:dyDescent="0.15">
      <c r="A120" s="27">
        <v>108</v>
      </c>
      <c r="B120" s="3"/>
      <c r="C120" s="3"/>
      <c r="D120" s="3"/>
      <c r="E120" s="3"/>
      <c r="F120" s="3"/>
      <c r="G120" s="3"/>
      <c r="H120" s="3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.75" customHeight="1" x14ac:dyDescent="0.15">
      <c r="A121" s="27">
        <v>109</v>
      </c>
      <c r="B121" s="3"/>
      <c r="C121" s="3"/>
      <c r="D121" s="3"/>
      <c r="E121" s="3"/>
      <c r="F121" s="3"/>
      <c r="G121" s="3"/>
      <c r="H121" s="3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.75" customHeight="1" x14ac:dyDescent="0.15">
      <c r="A122" s="27">
        <v>110</v>
      </c>
      <c r="B122" s="3"/>
      <c r="C122" s="3"/>
      <c r="D122" s="3"/>
      <c r="E122" s="3"/>
      <c r="F122" s="3"/>
      <c r="G122" s="3"/>
      <c r="H122" s="3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.75" customHeight="1" x14ac:dyDescent="0.15">
      <c r="A123" s="27">
        <v>111</v>
      </c>
      <c r="B123" s="3"/>
      <c r="C123" s="3"/>
      <c r="D123" s="3"/>
      <c r="E123" s="3"/>
      <c r="F123" s="3"/>
      <c r="G123" s="3"/>
      <c r="H123" s="3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.75" customHeight="1" x14ac:dyDescent="0.15">
      <c r="A124" s="27">
        <v>112</v>
      </c>
      <c r="B124" s="3"/>
      <c r="C124" s="3"/>
      <c r="D124" s="3"/>
      <c r="E124" s="3"/>
      <c r="F124" s="3"/>
      <c r="G124" s="3"/>
      <c r="H124" s="3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.75" customHeight="1" x14ac:dyDescent="0.15">
      <c r="A125" s="27">
        <v>113</v>
      </c>
      <c r="B125" s="3"/>
      <c r="C125" s="3"/>
      <c r="D125" s="3"/>
      <c r="E125" s="3"/>
      <c r="F125" s="3"/>
      <c r="G125" s="3"/>
      <c r="H125" s="3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.75" customHeight="1" x14ac:dyDescent="0.15">
      <c r="A126" s="27">
        <v>114</v>
      </c>
      <c r="B126" s="3"/>
      <c r="C126" s="3"/>
      <c r="D126" s="3"/>
      <c r="E126" s="3"/>
      <c r="F126" s="3"/>
      <c r="G126" s="3"/>
      <c r="H126" s="3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.75" customHeight="1" x14ac:dyDescent="0.15">
      <c r="A127" s="27">
        <v>115</v>
      </c>
      <c r="B127" s="3"/>
      <c r="C127" s="3"/>
      <c r="D127" s="3"/>
      <c r="E127" s="3"/>
      <c r="F127" s="3"/>
      <c r="G127" s="3"/>
      <c r="H127" s="3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.75" customHeight="1" x14ac:dyDescent="0.15">
      <c r="A128" s="27">
        <v>116</v>
      </c>
      <c r="B128" s="3"/>
      <c r="C128" s="3"/>
      <c r="D128" s="3"/>
      <c r="E128" s="3"/>
      <c r="F128" s="3"/>
      <c r="G128" s="3"/>
      <c r="H128" s="3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.75" customHeight="1" x14ac:dyDescent="0.15">
      <c r="A129" s="27">
        <v>117</v>
      </c>
      <c r="B129" s="3"/>
      <c r="C129" s="3"/>
      <c r="D129" s="3"/>
      <c r="E129" s="3"/>
      <c r="F129" s="3"/>
      <c r="G129" s="3"/>
      <c r="H129" s="3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.75" customHeight="1" x14ac:dyDescent="0.15">
      <c r="A130" s="27">
        <v>118</v>
      </c>
      <c r="B130" s="3"/>
      <c r="C130" s="3"/>
      <c r="D130" s="3"/>
      <c r="E130" s="3"/>
      <c r="F130" s="3"/>
      <c r="G130" s="3"/>
      <c r="H130" s="3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.75" customHeight="1" x14ac:dyDescent="0.15">
      <c r="A131" s="27">
        <v>119</v>
      </c>
      <c r="B131" s="3"/>
      <c r="C131" s="3"/>
      <c r="D131" s="3"/>
      <c r="E131" s="3"/>
      <c r="F131" s="3"/>
      <c r="G131" s="3"/>
      <c r="H131" s="3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.75" customHeight="1" x14ac:dyDescent="0.15">
      <c r="A132" s="27">
        <v>120</v>
      </c>
      <c r="B132" s="3"/>
      <c r="C132" s="3"/>
      <c r="D132" s="3"/>
      <c r="E132" s="3"/>
      <c r="F132" s="3"/>
      <c r="G132" s="3"/>
      <c r="H132" s="3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.75" customHeight="1" x14ac:dyDescent="0.15">
      <c r="A133" s="27"/>
      <c r="B133" s="3"/>
      <c r="C133" s="3"/>
      <c r="D133" s="3"/>
      <c r="E133" s="3"/>
      <c r="F133" s="3"/>
      <c r="G133" s="3"/>
      <c r="H133" s="3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.75" customHeight="1" x14ac:dyDescent="0.15">
      <c r="A134" s="27"/>
      <c r="B134" s="3"/>
      <c r="C134" s="3"/>
      <c r="D134" s="3"/>
      <c r="E134" s="3"/>
      <c r="F134" s="3"/>
      <c r="G134" s="3"/>
      <c r="H134" s="3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.75" customHeight="1" x14ac:dyDescent="0.15">
      <c r="A135" s="27"/>
      <c r="B135" s="3"/>
      <c r="C135" s="3"/>
      <c r="D135" s="3"/>
      <c r="E135" s="3"/>
      <c r="F135" s="3"/>
      <c r="G135" s="3"/>
      <c r="H135" s="3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.75" customHeight="1" x14ac:dyDescent="0.15">
      <c r="A136" s="27"/>
      <c r="B136" s="3"/>
      <c r="C136" s="3"/>
      <c r="D136" s="3"/>
      <c r="E136" s="3"/>
      <c r="F136" s="3"/>
      <c r="G136" s="3"/>
      <c r="H136" s="3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.75" customHeight="1" x14ac:dyDescent="0.15">
      <c r="A137" s="27"/>
      <c r="B137" s="3"/>
      <c r="C137" s="3"/>
      <c r="D137" s="3"/>
      <c r="E137" s="3"/>
      <c r="F137" s="3"/>
      <c r="G137" s="3"/>
      <c r="H137" s="3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.75" customHeight="1" x14ac:dyDescent="0.15">
      <c r="A138" s="27"/>
      <c r="B138" s="3"/>
      <c r="C138" s="3"/>
      <c r="D138" s="3"/>
      <c r="E138" s="3"/>
      <c r="F138" s="3"/>
      <c r="G138" s="3"/>
      <c r="H138" s="3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.75" customHeight="1" x14ac:dyDescent="0.15">
      <c r="A139" s="27"/>
      <c r="B139" s="3"/>
      <c r="C139" s="3"/>
      <c r="D139" s="3"/>
      <c r="E139" s="3"/>
      <c r="F139" s="3"/>
      <c r="G139" s="3"/>
      <c r="H139" s="3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.75" customHeight="1" x14ac:dyDescent="0.15">
      <c r="A140" s="27"/>
      <c r="B140" s="3"/>
      <c r="C140" s="3"/>
      <c r="D140" s="3"/>
      <c r="E140" s="3"/>
      <c r="F140" s="3"/>
      <c r="G140" s="3"/>
      <c r="H140" s="3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.75" customHeight="1" x14ac:dyDescent="0.15">
      <c r="A141" s="27"/>
      <c r="B141" s="3"/>
      <c r="C141" s="3"/>
      <c r="D141" s="3"/>
      <c r="E141" s="3"/>
      <c r="F141" s="3"/>
      <c r="G141" s="3"/>
      <c r="H141" s="3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.75" customHeight="1" x14ac:dyDescent="0.15">
      <c r="A142" s="27"/>
      <c r="B142" s="3"/>
      <c r="C142" s="3"/>
      <c r="D142" s="3"/>
      <c r="E142" s="3"/>
      <c r="F142" s="3"/>
      <c r="G142" s="3"/>
      <c r="H142" s="3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</sheetData>
  <mergeCells count="7">
    <mergeCell ref="A1:C1"/>
    <mergeCell ref="A3:B3"/>
    <mergeCell ref="A8:B8"/>
    <mergeCell ref="A7:B7"/>
    <mergeCell ref="A6:B6"/>
    <mergeCell ref="A5:B5"/>
    <mergeCell ref="A4:B4"/>
  </mergeCells>
  <pageMargins left="0.7" right="0.7" top="0.75" bottom="0.75" header="0" footer="0"/>
  <pageSetup orientation="landscape"/>
  <headerFooter>
    <oddFooter>&amp;C&amp;"Helvetica,Regular"&amp;12&amp;K000000&amp;P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2.6640625" defaultRowHeight="15" customHeight="1" x14ac:dyDescent="0.15"/>
  <cols>
    <col min="1" max="256" width="12.6640625" style="1" customWidth="1"/>
  </cols>
  <sheetData>
    <row r="1" spans="1:5" ht="13.75" customHeight="1" x14ac:dyDescent="0.15">
      <c r="A1" s="4"/>
      <c r="B1" s="4"/>
      <c r="C1" s="4"/>
      <c r="D1" s="4"/>
      <c r="E1" s="4"/>
    </row>
    <row r="2" spans="1:5" ht="13.75" customHeight="1" x14ac:dyDescent="0.15">
      <c r="A2" s="4"/>
      <c r="B2" s="4"/>
      <c r="C2" s="4"/>
      <c r="D2" s="4"/>
      <c r="E2" s="4"/>
    </row>
    <row r="3" spans="1:5" ht="13.75" customHeight="1" x14ac:dyDescent="0.15">
      <c r="A3" s="4"/>
      <c r="B3" s="4"/>
      <c r="C3" s="4"/>
      <c r="D3" s="4"/>
      <c r="E3" s="4"/>
    </row>
    <row r="4" spans="1:5" ht="13.75" customHeight="1" x14ac:dyDescent="0.15">
      <c r="A4" s="4"/>
      <c r="B4" s="4"/>
      <c r="C4" s="4"/>
      <c r="D4" s="4"/>
      <c r="E4" s="4"/>
    </row>
    <row r="5" spans="1:5" ht="13.75" customHeight="1" x14ac:dyDescent="0.15">
      <c r="A5" s="4"/>
      <c r="B5" s="4"/>
      <c r="C5" s="4"/>
      <c r="D5" s="4"/>
      <c r="E5" s="4"/>
    </row>
    <row r="6" spans="1:5" ht="13.75" customHeight="1" x14ac:dyDescent="0.15">
      <c r="A6" s="4"/>
      <c r="B6" s="4"/>
      <c r="C6" s="4"/>
      <c r="D6" s="4"/>
      <c r="E6" s="4"/>
    </row>
    <row r="7" spans="1:5" ht="13.75" customHeight="1" x14ac:dyDescent="0.15">
      <c r="A7" s="4"/>
      <c r="B7" s="4"/>
      <c r="C7" s="4"/>
      <c r="D7" s="4"/>
      <c r="E7" s="4"/>
    </row>
    <row r="8" spans="1:5" ht="13.75" customHeight="1" x14ac:dyDescent="0.15">
      <c r="A8" s="4"/>
      <c r="B8" s="4"/>
      <c r="C8" s="4"/>
      <c r="D8" s="4"/>
      <c r="E8" s="4"/>
    </row>
    <row r="9" spans="1:5" ht="13.75" customHeight="1" x14ac:dyDescent="0.15">
      <c r="A9" s="4"/>
      <c r="B9" s="4"/>
      <c r="C9" s="4"/>
      <c r="D9" s="4"/>
      <c r="E9" s="4"/>
    </row>
    <row r="10" spans="1:5" ht="13.75" customHeight="1" x14ac:dyDescent="0.15">
      <c r="A10" s="4"/>
      <c r="B10" s="4"/>
      <c r="C10" s="4"/>
      <c r="D10" s="4"/>
      <c r="E10" s="4"/>
    </row>
  </sheetData>
  <pageMargins left="0.7" right="0.7" top="0.75" bottom="0.75" header="0.3" footer="0.3"/>
  <pageSetup orientation="portrait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eco credito</vt:lpstr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white tiger325</cp:lastModifiedBy>
  <dcterms:created xsi:type="dcterms:W3CDTF">2024-12-19T23:31:29Z</dcterms:created>
  <dcterms:modified xsi:type="dcterms:W3CDTF">2025-09-16T23:52:49Z</dcterms:modified>
</cp:coreProperties>
</file>