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lan/Documents/"/>
    </mc:Choice>
  </mc:AlternateContent>
  <xr:revisionPtr revIDLastSave="0" documentId="8_{10904B5A-13BB-7D47-8F47-28B89D464E31}" xr6:coauthVersionLast="47" xr6:coauthVersionMax="47" xr10:uidLastSave="{00000000-0000-0000-0000-000000000000}"/>
  <bookViews>
    <workbookView xWindow="0" yWindow="760" windowWidth="30940" windowHeight="20380" xr2:uid="{00000000-000D-0000-FFFF-FFFF00000000}"/>
  </bookViews>
  <sheets>
    <sheet name="eco credito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U30" i="1" l="1"/>
  <c r="T30" i="1"/>
  <c r="S30" i="1"/>
  <c r="C5" i="1"/>
  <c r="F71" i="1" s="1"/>
  <c r="B32" i="1" l="1"/>
  <c r="C32" i="1"/>
  <c r="E32" i="1" s="1"/>
  <c r="B14" i="1"/>
  <c r="C46" i="1"/>
  <c r="E46" i="1" s="1"/>
  <c r="B36" i="1"/>
  <c r="B17" i="1"/>
  <c r="C49" i="1"/>
  <c r="C29" i="1"/>
  <c r="E29" i="1" s="1"/>
  <c r="C41" i="1"/>
  <c r="E41" i="1" s="1"/>
  <c r="D41" i="1" s="1"/>
  <c r="F49" i="1"/>
  <c r="F66" i="1"/>
  <c r="F44" i="1"/>
  <c r="C24" i="1"/>
  <c r="E24" i="1" s="1"/>
  <c r="C14" i="1"/>
  <c r="E14" i="1" s="1"/>
  <c r="C15" i="1"/>
  <c r="E15" i="1" s="1"/>
  <c r="C27" i="1"/>
  <c r="E27" i="1" s="1"/>
  <c r="F17" i="1"/>
  <c r="F29" i="1"/>
  <c r="C42" i="1"/>
  <c r="F52" i="1"/>
  <c r="F68" i="1"/>
  <c r="F59" i="1"/>
  <c r="F32" i="1"/>
  <c r="C65" i="1"/>
  <c r="E65" i="1" s="1"/>
  <c r="D65" i="1" s="1"/>
  <c r="B39" i="1"/>
  <c r="C39" i="1"/>
  <c r="E39" i="1" s="1"/>
  <c r="F18" i="1"/>
  <c r="F69" i="1"/>
  <c r="F22" i="1"/>
  <c r="F45" i="1"/>
  <c r="F35" i="1"/>
  <c r="C66" i="1"/>
  <c r="C17" i="1"/>
  <c r="E17" i="1" s="1"/>
  <c r="D17" i="1" s="1"/>
  <c r="F20" i="1"/>
  <c r="B24" i="1"/>
  <c r="C63" i="1"/>
  <c r="E63" i="1" s="1"/>
  <c r="B26" i="1"/>
  <c r="C26" i="1"/>
  <c r="E26" i="1" s="1"/>
  <c r="B29" i="1"/>
  <c r="B21" i="1"/>
  <c r="F42" i="1"/>
  <c r="C56" i="1"/>
  <c r="E56" i="1" s="1"/>
  <c r="C70" i="1"/>
  <c r="E70" i="1" s="1"/>
  <c r="D70" i="1" s="1"/>
  <c r="F56" i="1"/>
  <c r="F15" i="1"/>
  <c r="C21" i="1"/>
  <c r="F30" i="1"/>
  <c r="F33" i="1"/>
  <c r="B37" i="1"/>
  <c r="C54" i="1"/>
  <c r="F57" i="1"/>
  <c r="C53" i="1"/>
  <c r="B22" i="1"/>
  <c r="F27" i="1"/>
  <c r="C37" i="1"/>
  <c r="F40" i="1"/>
  <c r="C61" i="1"/>
  <c r="F64" i="1"/>
  <c r="C48" i="1"/>
  <c r="C36" i="1"/>
  <c r="B31" i="1"/>
  <c r="G12" i="1"/>
  <c r="F39" i="1"/>
  <c r="C60" i="1"/>
  <c r="C71" i="1"/>
  <c r="B19" i="1"/>
  <c r="C22" i="1"/>
  <c r="F24" i="1"/>
  <c r="C44" i="1"/>
  <c r="F47" i="1"/>
  <c r="C68" i="1"/>
  <c r="F13" i="1"/>
  <c r="H13" i="1" s="1"/>
  <c r="C19" i="1"/>
  <c r="B34" i="1"/>
  <c r="C51" i="1"/>
  <c r="F54" i="1"/>
  <c r="B16" i="1"/>
  <c r="F25" i="1"/>
  <c r="B28" i="1"/>
  <c r="C34" i="1"/>
  <c r="F37" i="1"/>
  <c r="B41" i="1"/>
  <c r="C58" i="1"/>
  <c r="F61" i="1"/>
  <c r="C16" i="1"/>
  <c r="B23" i="1"/>
  <c r="C28" i="1"/>
  <c r="F34" i="1"/>
  <c r="F46" i="1"/>
  <c r="F58" i="1"/>
  <c r="C67" i="1"/>
  <c r="F70" i="1"/>
  <c r="F14" i="1"/>
  <c r="B18" i="1"/>
  <c r="C23" i="1"/>
  <c r="F26" i="1"/>
  <c r="B30" i="1"/>
  <c r="B33" i="1"/>
  <c r="C38" i="1"/>
  <c r="F41" i="1"/>
  <c r="C50" i="1"/>
  <c r="F53" i="1"/>
  <c r="C62" i="1"/>
  <c r="F65" i="1"/>
  <c r="F72" i="1"/>
  <c r="C31" i="1"/>
  <c r="B38" i="1"/>
  <c r="C43" i="1"/>
  <c r="C55" i="1"/>
  <c r="B13" i="1"/>
  <c r="C18" i="1"/>
  <c r="F21" i="1"/>
  <c r="B25" i="1"/>
  <c r="C30" i="1"/>
  <c r="C33" i="1"/>
  <c r="F36" i="1"/>
  <c r="B40" i="1"/>
  <c r="C45" i="1"/>
  <c r="F48" i="1"/>
  <c r="C57" i="1"/>
  <c r="F60" i="1"/>
  <c r="C69" i="1"/>
  <c r="C13" i="1"/>
  <c r="F16" i="1"/>
  <c r="B20" i="1"/>
  <c r="C25" i="1"/>
  <c r="F28" i="1"/>
  <c r="F31" i="1"/>
  <c r="B35" i="1"/>
  <c r="C40" i="1"/>
  <c r="F43" i="1"/>
  <c r="C52" i="1"/>
  <c r="F55" i="1"/>
  <c r="C64" i="1"/>
  <c r="F67" i="1"/>
  <c r="F51" i="1"/>
  <c r="F63" i="1"/>
  <c r="C72" i="1"/>
  <c r="F19" i="1"/>
  <c r="B15" i="1"/>
  <c r="C20" i="1"/>
  <c r="F23" i="1"/>
  <c r="B27" i="1"/>
  <c r="C35" i="1"/>
  <c r="F38" i="1"/>
  <c r="B42" i="1"/>
  <c r="C47" i="1"/>
  <c r="F50" i="1"/>
  <c r="C59" i="1"/>
  <c r="F62" i="1"/>
  <c r="D24" i="1" l="1"/>
  <c r="D39" i="1"/>
  <c r="D15" i="1"/>
  <c r="D14" i="1"/>
  <c r="D32" i="1"/>
  <c r="D46" i="1"/>
  <c r="D63" i="1"/>
  <c r="D27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D26" i="1"/>
  <c r="E66" i="1"/>
  <c r="D66" i="1" s="1"/>
  <c r="D29" i="1"/>
  <c r="D56" i="1"/>
  <c r="E42" i="1"/>
  <c r="D42" i="1" s="1"/>
  <c r="E49" i="1"/>
  <c r="D49" i="1" s="1"/>
  <c r="E23" i="1"/>
  <c r="D23" i="1" s="1"/>
  <c r="E16" i="1"/>
  <c r="D16" i="1" s="1"/>
  <c r="E35" i="1"/>
  <c r="D35" i="1" s="1"/>
  <c r="E33" i="1"/>
  <c r="D3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E13" i="1"/>
  <c r="D13" i="1" s="1"/>
  <c r="E36" i="1"/>
  <c r="D36" i="1" s="1"/>
  <c r="E21" i="1"/>
  <c r="D21" i="1" s="1"/>
  <c r="E52" i="1"/>
  <c r="D52" i="1" s="1"/>
  <c r="E72" i="1"/>
  <c r="D72" i="1" s="1"/>
  <c r="E57" i="1"/>
  <c r="D57" i="1" s="1"/>
  <c r="E55" i="1"/>
  <c r="D55" i="1" s="1"/>
  <c r="E34" i="1"/>
  <c r="D34" i="1" s="1"/>
  <c r="E22" i="1"/>
  <c r="D22" i="1" s="1"/>
  <c r="E69" i="1"/>
  <c r="D69" i="1" s="1"/>
  <c r="E53" i="1"/>
  <c r="D53" i="1" s="1"/>
  <c r="E40" i="1"/>
  <c r="D40" i="1" s="1"/>
  <c r="E43" i="1"/>
  <c r="D43" i="1" s="1"/>
  <c r="E38" i="1"/>
  <c r="D38" i="1" s="1"/>
  <c r="E61" i="1"/>
  <c r="D61" i="1"/>
  <c r="E25" i="1"/>
  <c r="D25" i="1" s="1"/>
  <c r="E62" i="1"/>
  <c r="D62" i="1" s="1"/>
  <c r="E68" i="1"/>
  <c r="D68" i="1" s="1"/>
  <c r="E67" i="1"/>
  <c r="D67" i="1" s="1"/>
  <c r="E48" i="1"/>
  <c r="D48" i="1" s="1"/>
  <c r="E19" i="1"/>
  <c r="D19" i="1" s="1"/>
  <c r="E71" i="1"/>
  <c r="D71" i="1" s="1"/>
  <c r="E64" i="1"/>
  <c r="D64" i="1" s="1"/>
  <c r="E20" i="1"/>
  <c r="D20" i="1" s="1"/>
  <c r="E58" i="1"/>
  <c r="D58" i="1" s="1"/>
  <c r="E50" i="1"/>
  <c r="D50" i="1" s="1"/>
  <c r="E44" i="1"/>
  <c r="D44" i="1" s="1"/>
  <c r="E59" i="1"/>
  <c r="D59" i="1" s="1"/>
  <c r="E31" i="1"/>
  <c r="D31" i="1" s="1"/>
  <c r="E28" i="1"/>
  <c r="D28" i="1" s="1"/>
  <c r="E60" i="1"/>
  <c r="D60" i="1" s="1"/>
  <c r="E30" i="1"/>
  <c r="D30" i="1" s="1"/>
  <c r="E51" i="1"/>
  <c r="D51" i="1" s="1"/>
  <c r="E18" i="1"/>
  <c r="D18" i="1" s="1"/>
  <c r="E47" i="1"/>
  <c r="D47" i="1" s="1"/>
  <c r="E45" i="1"/>
  <c r="D45" i="1" s="1"/>
  <c r="E37" i="1"/>
  <c r="D37" i="1" s="1"/>
  <c r="E54" i="1"/>
  <c r="D54" i="1" s="1"/>
</calcChain>
</file>

<file path=xl/sharedStrings.xml><?xml version="1.0" encoding="utf-8"?>
<sst xmlns="http://schemas.openxmlformats.org/spreadsheetml/2006/main" count="18" uniqueCount="18">
  <si>
    <t>Tabla de Amortización</t>
  </si>
  <si>
    <t>Total del proyecto</t>
  </si>
  <si>
    <t>Monto del préstamo incentivo</t>
  </si>
  <si>
    <t>Interés anual más IVA</t>
  </si>
  <si>
    <t>Tasa de Interés Anual</t>
  </si>
  <si>
    <t>tasa actual</t>
  </si>
  <si>
    <r>
      <rPr>
        <sz val="10"/>
        <color indexed="8"/>
        <rFont val="Arial"/>
        <family val="2"/>
      </rPr>
      <t xml:space="preserve">Período de pago </t>
    </r>
    <r>
      <rPr>
        <sz val="8"/>
        <color indexed="8"/>
        <rFont val="Arial"/>
        <family val="2"/>
      </rPr>
      <t>(en meses)</t>
    </r>
  </si>
  <si>
    <t>pago bimestral o mensual</t>
  </si>
  <si>
    <t>Duración (períodos)</t>
  </si>
  <si>
    <t>24 pagos o 48 pagos</t>
  </si>
  <si>
    <t>Número de pago</t>
  </si>
  <si>
    <t xml:space="preserve">Pago </t>
  </si>
  <si>
    <t>Cuota de Interés</t>
  </si>
  <si>
    <t>Interés Sin IVA</t>
  </si>
  <si>
    <t>IVA</t>
  </si>
  <si>
    <t>Amortización</t>
  </si>
  <si>
    <t>Saldo</t>
  </si>
  <si>
    <t>Capital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</si>
</sst>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&quot; &quot;* #,##0.00&quot; &quot;;&quot; &quot;&quot;$&quot;&quot; &quot;* &quot;-&quot;#,##0.00&quot; &quot;;&quot; &quot;&quot;$&quot;&quot; &quot;* &quot;-&quot;??&quot; &quot;"/>
  </numFmts>
  <fonts count="5" x14ac:knownFonts="1">
    <font>
      <sz val="10"/>
      <color indexed="8"/>
      <name val="Arial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4" borderId="5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4" xfId="0" applyNumberFormat="1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2"/>
  <sheetViews>
    <sheetView showGridLines="0" tabSelected="1" zoomScale="150" workbookViewId="0">
      <selection activeCell="E4" sqref="E4"/>
    </sheetView>
  </sheetViews>
  <sheetFormatPr baseColWidth="10" defaultColWidth="12.6640625" defaultRowHeight="15" customHeight="1" x14ac:dyDescent="0.15"/>
  <cols>
    <col min="1" max="1" width="8.83203125" style="1" customWidth="1"/>
    <col min="2" max="2" width="14" style="1" customWidth="1"/>
    <col min="3" max="5" width="13.1640625" style="1" customWidth="1"/>
    <col min="6" max="8" width="13.83203125" style="1" customWidth="1"/>
    <col min="9" max="9" width="10" style="1" customWidth="1"/>
    <col min="10" max="10" width="11.83203125" style="1" customWidth="1"/>
    <col min="11" max="26" width="10" style="1" customWidth="1"/>
    <col min="27" max="256" width="12.6640625" style="1" customWidth="1"/>
  </cols>
  <sheetData>
    <row r="1" spans="1:26" ht="12.75" customHeight="1" x14ac:dyDescent="0.15">
      <c r="A1" s="30" t="s">
        <v>0</v>
      </c>
      <c r="B1" s="31"/>
      <c r="C1" s="31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5"/>
      <c r="B2" s="6"/>
      <c r="C2" s="6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15">
      <c r="A3" s="32" t="s">
        <v>1</v>
      </c>
      <c r="B3" s="33"/>
      <c r="C3" s="7">
        <v>287500</v>
      </c>
      <c r="D3" s="8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 x14ac:dyDescent="0.15">
      <c r="A4" s="32" t="s">
        <v>2</v>
      </c>
      <c r="B4" s="33"/>
      <c r="C4" s="29">
        <f>C3/10*9</f>
        <v>258750</v>
      </c>
      <c r="D4" s="8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15">
      <c r="A5" s="34" t="s">
        <v>3</v>
      </c>
      <c r="B5" s="33"/>
      <c r="C5" s="9">
        <f>(C6*1.16)</f>
        <v>0.17979999999999999</v>
      </c>
      <c r="D5" s="10"/>
      <c r="E5" s="11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15">
      <c r="A6" s="34" t="s">
        <v>4</v>
      </c>
      <c r="B6" s="33"/>
      <c r="C6" s="9">
        <v>0.155</v>
      </c>
      <c r="D6" s="12" t="s">
        <v>5</v>
      </c>
      <c r="E6" s="13"/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15">
      <c r="A7" s="34" t="s">
        <v>6</v>
      </c>
      <c r="B7" s="33"/>
      <c r="C7" s="14">
        <v>2</v>
      </c>
      <c r="D7" s="15" t="s">
        <v>7</v>
      </c>
      <c r="E7" s="16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15">
      <c r="A8" s="34" t="s">
        <v>8</v>
      </c>
      <c r="B8" s="33"/>
      <c r="C8" s="14">
        <v>30</v>
      </c>
      <c r="D8" s="15" t="s">
        <v>9</v>
      </c>
      <c r="E8" s="16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15">
      <c r="A9" s="17"/>
      <c r="B9" s="18"/>
      <c r="C9" s="18">
        <v>5</v>
      </c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15">
      <c r="A10" s="19"/>
      <c r="B10" s="20"/>
      <c r="C10" s="20"/>
      <c r="D10" s="20"/>
      <c r="E10" s="20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 x14ac:dyDescent="0.15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15">
      <c r="A12" s="25"/>
      <c r="B12" s="26"/>
      <c r="C12" s="26"/>
      <c r="D12" s="26"/>
      <c r="E12" s="26"/>
      <c r="F12" s="26"/>
      <c r="G12" s="26">
        <f>C4</f>
        <v>258750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15">
      <c r="A13" s="27">
        <v>1</v>
      </c>
      <c r="B13" s="3">
        <f>PMT($C$5*($C$7/12),$C$8,-C4)</f>
        <v>13195.545887401357</v>
      </c>
      <c r="C13" s="3">
        <f t="shared" ref="C13:C44" si="0">IPMT($C$5*($C$7/12),A13,$C$8,-$C$4)</f>
        <v>7753.8749999999991</v>
      </c>
      <c r="D13" s="3">
        <f t="shared" ref="D13:D44" si="1">C13-E13</f>
        <v>6742.5</v>
      </c>
      <c r="E13" s="3">
        <f t="shared" ref="E13:E44" si="2">C13-(C13/1.15)</f>
        <v>1011.3749999999991</v>
      </c>
      <c r="F13" s="3">
        <f t="shared" ref="F13:F44" si="3">PPMT($C$5*($C$7/12),A13,$C$8,-$C$4)</f>
        <v>5441.6708874013584</v>
      </c>
      <c r="G13" s="3">
        <f t="shared" ref="G13:G44" si="4">G12-F13</f>
        <v>253308.32911259864</v>
      </c>
      <c r="H13" s="3">
        <f t="shared" ref="H13:H44" si="5">F13+H12</f>
        <v>5441.6708874013584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2">
        <v>71133.31</v>
      </c>
      <c r="T13" s="2">
        <v>14057.29</v>
      </c>
      <c r="U13" s="2">
        <v>96586</v>
      </c>
      <c r="V13" s="4"/>
      <c r="W13" s="4"/>
      <c r="X13" s="4"/>
      <c r="Y13" s="4"/>
      <c r="Z13" s="4"/>
    </row>
    <row r="14" spans="1:26" ht="12.75" customHeight="1" x14ac:dyDescent="0.15">
      <c r="A14" s="27">
        <v>2</v>
      </c>
      <c r="B14" s="3">
        <f t="shared" ref="B14:B42" si="6">PMT($C$5*($C$7/12),$C$8,-$C$4)</f>
        <v>13195.545887401357</v>
      </c>
      <c r="C14" s="3">
        <f t="shared" si="0"/>
        <v>7590.8062624075392</v>
      </c>
      <c r="D14" s="3">
        <f t="shared" si="1"/>
        <v>6600.7010977456866</v>
      </c>
      <c r="E14" s="3">
        <f t="shared" si="2"/>
        <v>990.10516466185254</v>
      </c>
      <c r="F14" s="3">
        <f t="shared" si="3"/>
        <v>5604.7396249938183</v>
      </c>
      <c r="G14" s="3">
        <f t="shared" si="4"/>
        <v>247703.58948760483</v>
      </c>
      <c r="H14" s="3">
        <f t="shared" si="5"/>
        <v>11046.410512395178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2">
        <v>51735.23</v>
      </c>
      <c r="T14" s="2">
        <v>13608.75</v>
      </c>
      <c r="U14" s="2">
        <v>28472.87</v>
      </c>
      <c r="V14" s="4"/>
      <c r="W14" s="4"/>
      <c r="X14" s="4"/>
      <c r="Y14" s="4"/>
      <c r="Z14" s="4"/>
    </row>
    <row r="15" spans="1:26" ht="12.75" customHeight="1" x14ac:dyDescent="0.15">
      <c r="A15" s="27">
        <v>3</v>
      </c>
      <c r="B15" s="3">
        <f t="shared" si="6"/>
        <v>13195.545887401357</v>
      </c>
      <c r="C15" s="3">
        <f t="shared" si="0"/>
        <v>7422.85089831189</v>
      </c>
      <c r="D15" s="3">
        <f t="shared" si="1"/>
        <v>6454.652955053818</v>
      </c>
      <c r="E15" s="3">
        <f t="shared" si="2"/>
        <v>968.19794325807197</v>
      </c>
      <c r="F15" s="3">
        <f t="shared" si="3"/>
        <v>5772.6949890894657</v>
      </c>
      <c r="G15" s="3">
        <f t="shared" si="4"/>
        <v>241930.89449851535</v>
      </c>
      <c r="H15" s="3">
        <f t="shared" si="5"/>
        <v>16819.105501484642</v>
      </c>
      <c r="I15" s="4"/>
      <c r="J15" s="28"/>
      <c r="K15" s="4"/>
      <c r="L15" s="4"/>
      <c r="M15" s="4"/>
      <c r="N15" s="4"/>
      <c r="O15" s="4"/>
      <c r="P15" s="4"/>
      <c r="Q15" s="4"/>
      <c r="R15" s="4"/>
      <c r="S15" s="2">
        <v>26720.19</v>
      </c>
      <c r="T15" s="2">
        <v>14057.29</v>
      </c>
      <c r="U15" s="2">
        <v>26315.5</v>
      </c>
      <c r="V15" s="4"/>
      <c r="W15" s="4"/>
      <c r="X15" s="4"/>
      <c r="Y15" s="4"/>
      <c r="Z15" s="4"/>
    </row>
    <row r="16" spans="1:26" ht="12.75" customHeight="1" x14ac:dyDescent="0.15">
      <c r="A16" s="27">
        <v>4</v>
      </c>
      <c r="B16" s="3">
        <f t="shared" si="6"/>
        <v>13195.545887401357</v>
      </c>
      <c r="C16" s="3">
        <f t="shared" si="0"/>
        <v>7249.8624718055107</v>
      </c>
      <c r="D16" s="3">
        <f t="shared" si="1"/>
        <v>6304.2282363526183</v>
      </c>
      <c r="E16" s="3">
        <f t="shared" si="2"/>
        <v>945.63423545289243</v>
      </c>
      <c r="F16" s="3">
        <f t="shared" si="3"/>
        <v>5945.6834155958468</v>
      </c>
      <c r="G16" s="3">
        <f t="shared" si="4"/>
        <v>235985.2110829195</v>
      </c>
      <c r="H16" s="3">
        <f t="shared" si="5"/>
        <v>22764.788917080488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2">
        <v>13013.32</v>
      </c>
      <c r="T16" s="2">
        <v>10079</v>
      </c>
      <c r="U16" s="2">
        <v>27550.3</v>
      </c>
      <c r="V16" s="4"/>
      <c r="W16" s="4"/>
      <c r="X16" s="4"/>
      <c r="Y16" s="4"/>
      <c r="Z16" s="4"/>
    </row>
    <row r="17" spans="1:26" ht="12.75" customHeight="1" x14ac:dyDescent="0.15">
      <c r="A17" s="27">
        <v>5</v>
      </c>
      <c r="B17" s="3">
        <f t="shared" si="6"/>
        <v>13195.545887401357</v>
      </c>
      <c r="C17" s="3">
        <f t="shared" si="0"/>
        <v>7071.6901587848206</v>
      </c>
      <c r="D17" s="3">
        <f t="shared" si="1"/>
        <v>6149.295790247671</v>
      </c>
      <c r="E17" s="3">
        <f t="shared" si="2"/>
        <v>922.3943685371496</v>
      </c>
      <c r="F17" s="3">
        <f t="shared" si="3"/>
        <v>6123.8557286165369</v>
      </c>
      <c r="G17" s="3">
        <f t="shared" si="4"/>
        <v>229861.35535430297</v>
      </c>
      <c r="H17" s="3">
        <f t="shared" si="5"/>
        <v>28888.644645697026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2">
        <v>14519.04</v>
      </c>
      <c r="T17" s="2">
        <v>13013.32</v>
      </c>
      <c r="U17" s="2">
        <v>16447</v>
      </c>
      <c r="V17" s="4"/>
      <c r="W17" s="4"/>
      <c r="X17" s="4"/>
      <c r="Y17" s="4"/>
      <c r="Z17" s="4"/>
    </row>
    <row r="18" spans="1:26" ht="12.75" customHeight="1" x14ac:dyDescent="0.15">
      <c r="A18" s="27">
        <v>6</v>
      </c>
      <c r="B18" s="3">
        <f t="shared" si="6"/>
        <v>13195.545887401357</v>
      </c>
      <c r="C18" s="3">
        <f t="shared" si="0"/>
        <v>6888.1786154506108</v>
      </c>
      <c r="D18" s="3">
        <f t="shared" si="1"/>
        <v>5989.7205351744442</v>
      </c>
      <c r="E18" s="3">
        <f t="shared" si="2"/>
        <v>898.45808027616658</v>
      </c>
      <c r="F18" s="3">
        <f t="shared" si="3"/>
        <v>6307.3672719507449</v>
      </c>
      <c r="G18" s="3">
        <f t="shared" si="4"/>
        <v>223553.98808235221</v>
      </c>
      <c r="H18" s="3">
        <f t="shared" si="5"/>
        <v>35196.011917647775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2">
        <v>21510.83</v>
      </c>
      <c r="T18" s="2">
        <v>22179.1</v>
      </c>
      <c r="U18" s="2">
        <v>25522.6</v>
      </c>
      <c r="V18" s="4"/>
      <c r="W18" s="4"/>
      <c r="X18" s="4"/>
      <c r="Y18" s="4"/>
      <c r="Z18" s="4"/>
    </row>
    <row r="19" spans="1:26" ht="12.75" customHeight="1" x14ac:dyDescent="0.15">
      <c r="A19" s="27">
        <v>7</v>
      </c>
      <c r="B19" s="3">
        <f t="shared" si="6"/>
        <v>13195.545887401357</v>
      </c>
      <c r="C19" s="3">
        <f t="shared" si="0"/>
        <v>6699.1678428678215</v>
      </c>
      <c r="D19" s="3">
        <f t="shared" si="1"/>
        <v>5825.3633416241928</v>
      </c>
      <c r="E19" s="3">
        <f t="shared" si="2"/>
        <v>873.80450124362869</v>
      </c>
      <c r="F19" s="3">
        <f t="shared" si="3"/>
        <v>6496.378044533536</v>
      </c>
      <c r="G19" s="3">
        <f t="shared" si="4"/>
        <v>217057.61003781867</v>
      </c>
      <c r="H19" s="3">
        <f t="shared" si="5"/>
        <v>41692.389962181311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2">
        <v>15442.47</v>
      </c>
      <c r="T19" s="2">
        <v>25522.6</v>
      </c>
      <c r="U19" s="2">
        <v>26720.19</v>
      </c>
      <c r="V19" s="4"/>
      <c r="W19" s="4"/>
      <c r="X19" s="4"/>
      <c r="Y19" s="4"/>
      <c r="Z19" s="4"/>
    </row>
    <row r="20" spans="1:26" ht="12.75" customHeight="1" x14ac:dyDescent="0.15">
      <c r="A20" s="27">
        <v>8</v>
      </c>
      <c r="B20" s="3">
        <f t="shared" si="6"/>
        <v>13195.545887401357</v>
      </c>
      <c r="C20" s="3">
        <f t="shared" si="0"/>
        <v>6504.4930474666326</v>
      </c>
      <c r="D20" s="3">
        <f t="shared" si="1"/>
        <v>5656.0809108405501</v>
      </c>
      <c r="E20" s="3">
        <f t="shared" si="2"/>
        <v>848.41213662608243</v>
      </c>
      <c r="F20" s="3">
        <f t="shared" si="3"/>
        <v>6691.0528399347231</v>
      </c>
      <c r="G20" s="3">
        <f t="shared" si="4"/>
        <v>210366.55719788396</v>
      </c>
      <c r="H20" s="3">
        <f t="shared" si="5"/>
        <v>48383.442802116035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2">
        <v>15951.44</v>
      </c>
      <c r="T20" s="2">
        <v>72902.100000000006</v>
      </c>
      <c r="U20" s="2">
        <v>27550.3</v>
      </c>
      <c r="V20" s="4"/>
      <c r="W20" s="4"/>
      <c r="X20" s="4"/>
      <c r="Y20" s="4"/>
      <c r="Z20" s="4"/>
    </row>
    <row r="21" spans="1:26" ht="12.75" customHeight="1" x14ac:dyDescent="0.15">
      <c r="A21" s="27">
        <v>9</v>
      </c>
      <c r="B21" s="3">
        <f t="shared" si="6"/>
        <v>13195.545887401357</v>
      </c>
      <c r="C21" s="3">
        <f t="shared" si="0"/>
        <v>6303.9844973632562</v>
      </c>
      <c r="D21" s="3">
        <f t="shared" si="1"/>
        <v>5481.725649881093</v>
      </c>
      <c r="E21" s="3">
        <f t="shared" si="2"/>
        <v>822.25884748216322</v>
      </c>
      <c r="F21" s="3">
        <f t="shared" si="3"/>
        <v>6891.5613900381013</v>
      </c>
      <c r="G21" s="3">
        <f t="shared" si="4"/>
        <v>203474.99580784584</v>
      </c>
      <c r="H21" s="3">
        <f t="shared" si="5"/>
        <v>55275.004192154134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2">
        <v>22179.1</v>
      </c>
      <c r="T21" s="2">
        <v>27550.3</v>
      </c>
      <c r="U21" s="4"/>
      <c r="V21" s="4"/>
      <c r="W21" s="4"/>
      <c r="X21" s="4"/>
      <c r="Y21" s="4"/>
      <c r="Z21" s="4"/>
    </row>
    <row r="22" spans="1:26" ht="12.75" customHeight="1" x14ac:dyDescent="0.15">
      <c r="A22" s="27">
        <v>10</v>
      </c>
      <c r="B22" s="3">
        <f t="shared" si="6"/>
        <v>13195.545887401357</v>
      </c>
      <c r="C22" s="3">
        <f t="shared" si="0"/>
        <v>6097.4673743751146</v>
      </c>
      <c r="D22" s="3">
        <f t="shared" si="1"/>
        <v>5302.1455429348825</v>
      </c>
      <c r="E22" s="3">
        <f t="shared" si="2"/>
        <v>795.32183144023202</v>
      </c>
      <c r="F22" s="3">
        <f t="shared" si="3"/>
        <v>7098.078513026242</v>
      </c>
      <c r="G22" s="3">
        <f t="shared" si="4"/>
        <v>196376.91729481961</v>
      </c>
      <c r="H22" s="3">
        <f t="shared" si="5"/>
        <v>62373.082705180379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2">
        <v>21510.83</v>
      </c>
      <c r="T22" s="2">
        <v>16447</v>
      </c>
      <c r="U22" s="4"/>
      <c r="V22" s="4"/>
      <c r="W22" s="4"/>
      <c r="X22" s="4"/>
      <c r="Y22" s="4"/>
      <c r="Z22" s="4"/>
    </row>
    <row r="23" spans="1:26" ht="12.75" customHeight="1" x14ac:dyDescent="0.15">
      <c r="A23" s="27">
        <v>11</v>
      </c>
      <c r="B23" s="3">
        <f t="shared" si="6"/>
        <v>13195.545887401357</v>
      </c>
      <c r="C23" s="3">
        <f t="shared" si="0"/>
        <v>5884.7616216014276</v>
      </c>
      <c r="D23" s="3">
        <f t="shared" si="1"/>
        <v>5117.1840187838507</v>
      </c>
      <c r="E23" s="3">
        <f t="shared" si="2"/>
        <v>767.57760281757692</v>
      </c>
      <c r="F23" s="3">
        <f t="shared" si="3"/>
        <v>7310.7842657999299</v>
      </c>
      <c r="G23" s="3">
        <f t="shared" si="4"/>
        <v>189066.13302901966</v>
      </c>
      <c r="H23" s="3">
        <f t="shared" si="5"/>
        <v>69683.866970980307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2">
        <v>25522.6</v>
      </c>
      <c r="T23" s="2">
        <v>27108.14</v>
      </c>
      <c r="U23" s="4"/>
      <c r="V23" s="4"/>
      <c r="W23" s="4"/>
      <c r="X23" s="4"/>
      <c r="Y23" s="4"/>
      <c r="Z23" s="4"/>
    </row>
    <row r="24" spans="1:26" ht="12.75" customHeight="1" x14ac:dyDescent="0.15">
      <c r="A24" s="27">
        <v>12</v>
      </c>
      <c r="B24" s="3">
        <f t="shared" si="6"/>
        <v>13195.545887401357</v>
      </c>
      <c r="C24" s="3">
        <f t="shared" si="0"/>
        <v>5665.6817864362911</v>
      </c>
      <c r="D24" s="3">
        <f t="shared" si="1"/>
        <v>4926.6798142924272</v>
      </c>
      <c r="E24" s="3">
        <f t="shared" si="2"/>
        <v>739.0019721438639</v>
      </c>
      <c r="F24" s="3">
        <f t="shared" si="3"/>
        <v>7529.8641009650664</v>
      </c>
      <c r="G24" s="3">
        <f t="shared" si="4"/>
        <v>181536.2689280546</v>
      </c>
      <c r="H24" s="3">
        <f t="shared" si="5"/>
        <v>77213.731071945367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2">
        <v>13013.32</v>
      </c>
      <c r="T24" s="2">
        <v>16447</v>
      </c>
      <c r="U24" s="4"/>
      <c r="V24" s="4"/>
      <c r="W24" s="4"/>
      <c r="X24" s="4"/>
      <c r="Y24" s="4"/>
      <c r="Z24" s="4"/>
    </row>
    <row r="25" spans="1:26" ht="12.75" customHeight="1" x14ac:dyDescent="0.15">
      <c r="A25" s="27">
        <v>13</v>
      </c>
      <c r="B25" s="3">
        <f t="shared" si="6"/>
        <v>13195.545887401357</v>
      </c>
      <c r="C25" s="3">
        <f t="shared" si="0"/>
        <v>5440.0368588773717</v>
      </c>
      <c r="D25" s="3">
        <f t="shared" si="1"/>
        <v>4730.4668338064102</v>
      </c>
      <c r="E25" s="3">
        <f t="shared" si="2"/>
        <v>709.57002507096149</v>
      </c>
      <c r="F25" s="3">
        <f t="shared" si="3"/>
        <v>7755.5090285239876</v>
      </c>
      <c r="G25" s="3">
        <f t="shared" si="4"/>
        <v>173780.75989953062</v>
      </c>
      <c r="H25" s="3">
        <f t="shared" si="5"/>
        <v>84969.240100469353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2">
        <v>27108.14</v>
      </c>
      <c r="T25" s="2">
        <v>27550.3</v>
      </c>
      <c r="U25" s="4"/>
      <c r="V25" s="4"/>
      <c r="W25" s="4"/>
      <c r="X25" s="4"/>
      <c r="Y25" s="4"/>
      <c r="Z25" s="4"/>
    </row>
    <row r="26" spans="1:26" ht="12.75" customHeight="1" x14ac:dyDescent="0.15">
      <c r="A26" s="27">
        <v>14</v>
      </c>
      <c r="B26" s="3">
        <f t="shared" si="6"/>
        <v>13195.545887401357</v>
      </c>
      <c r="C26" s="3">
        <f t="shared" si="0"/>
        <v>5207.6301049892691</v>
      </c>
      <c r="D26" s="3">
        <f t="shared" si="1"/>
        <v>4528.3740043384951</v>
      </c>
      <c r="E26" s="3">
        <f t="shared" si="2"/>
        <v>679.25610065077399</v>
      </c>
      <c r="F26" s="3">
        <f t="shared" si="3"/>
        <v>7987.9157824120884</v>
      </c>
      <c r="G26" s="3">
        <f t="shared" si="4"/>
        <v>165792.84411711854</v>
      </c>
      <c r="H26" s="3">
        <f t="shared" si="5"/>
        <v>92957.155882881445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2">
        <v>18210.46</v>
      </c>
      <c r="T26" s="2">
        <v>96586</v>
      </c>
      <c r="U26" s="4"/>
      <c r="V26" s="4"/>
      <c r="W26" s="4"/>
      <c r="X26" s="4"/>
      <c r="Y26" s="4"/>
      <c r="Z26" s="4"/>
    </row>
    <row r="27" spans="1:26" ht="12.75" customHeight="1" x14ac:dyDescent="0.15">
      <c r="A27" s="27">
        <v>15</v>
      </c>
      <c r="B27" s="3">
        <f t="shared" si="6"/>
        <v>13195.545887401357</v>
      </c>
      <c r="C27" s="3">
        <f t="shared" si="0"/>
        <v>4968.2588953763188</v>
      </c>
      <c r="D27" s="3">
        <f t="shared" si="1"/>
        <v>4320.2251264141905</v>
      </c>
      <c r="E27" s="3">
        <f t="shared" si="2"/>
        <v>648.03376896212831</v>
      </c>
      <c r="F27" s="3">
        <f t="shared" si="3"/>
        <v>8227.2869920250378</v>
      </c>
      <c r="G27" s="3">
        <f t="shared" si="4"/>
        <v>157565.5571250935</v>
      </c>
      <c r="H27" s="3">
        <f t="shared" si="5"/>
        <v>101184.44287490648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2">
        <v>13013.32</v>
      </c>
      <c r="T27" s="2">
        <v>26315.5</v>
      </c>
      <c r="U27" s="4"/>
      <c r="V27" s="4"/>
      <c r="W27" s="4"/>
      <c r="X27" s="4"/>
      <c r="Y27" s="4"/>
      <c r="Z27" s="4"/>
    </row>
    <row r="28" spans="1:26" ht="12.75" customHeight="1" x14ac:dyDescent="0.15">
      <c r="A28" s="27">
        <v>16</v>
      </c>
      <c r="B28" s="3">
        <f t="shared" si="6"/>
        <v>13195.545887401357</v>
      </c>
      <c r="C28" s="3">
        <f t="shared" si="0"/>
        <v>4721.7145285153019</v>
      </c>
      <c r="D28" s="3">
        <f t="shared" si="1"/>
        <v>4105.8387204480887</v>
      </c>
      <c r="E28" s="3">
        <f t="shared" si="2"/>
        <v>615.87580806721326</v>
      </c>
      <c r="F28" s="3">
        <f t="shared" si="3"/>
        <v>8473.8313588860547</v>
      </c>
      <c r="G28" s="3">
        <f t="shared" si="4"/>
        <v>149091.72576620744</v>
      </c>
      <c r="H28" s="3">
        <f t="shared" si="5"/>
        <v>109658.27423379253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2">
        <v>16771.95</v>
      </c>
      <c r="T28" s="2">
        <v>14789.63</v>
      </c>
      <c r="U28" s="4"/>
      <c r="V28" s="4"/>
      <c r="W28" s="4"/>
      <c r="X28" s="4"/>
      <c r="Y28" s="4"/>
      <c r="Z28" s="4"/>
    </row>
    <row r="29" spans="1:26" ht="12.75" customHeight="1" x14ac:dyDescent="0.15">
      <c r="A29" s="27">
        <v>17</v>
      </c>
      <c r="B29" s="3">
        <f t="shared" si="6"/>
        <v>13195.545887401357</v>
      </c>
      <c r="C29" s="3">
        <f t="shared" si="0"/>
        <v>4467.7820487940171</v>
      </c>
      <c r="D29" s="3">
        <f t="shared" si="1"/>
        <v>3885.0278685165367</v>
      </c>
      <c r="E29" s="3">
        <f t="shared" si="2"/>
        <v>582.75418027748037</v>
      </c>
      <c r="F29" s="3">
        <f t="shared" si="3"/>
        <v>8727.7638386073395</v>
      </c>
      <c r="G29" s="3">
        <f t="shared" si="4"/>
        <v>140363.96192760009</v>
      </c>
      <c r="H29" s="3">
        <f t="shared" si="5"/>
        <v>118386.03807239987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">
        <v>21510.83</v>
      </c>
      <c r="T29" s="2">
        <v>95143.97</v>
      </c>
      <c r="U29" s="4"/>
      <c r="V29" s="4"/>
      <c r="W29" s="4"/>
      <c r="X29" s="4"/>
      <c r="Y29" s="4"/>
      <c r="Z29" s="4"/>
    </row>
    <row r="30" spans="1:26" ht="12.75" customHeight="1" x14ac:dyDescent="0.15">
      <c r="A30" s="27">
        <v>18</v>
      </c>
      <c r="B30" s="3">
        <f t="shared" si="6"/>
        <v>13195.545887401357</v>
      </c>
      <c r="C30" s="3">
        <f t="shared" si="0"/>
        <v>4206.2400590970838</v>
      </c>
      <c r="D30" s="3">
        <f t="shared" si="1"/>
        <v>3657.6000513887689</v>
      </c>
      <c r="E30" s="3">
        <f t="shared" si="2"/>
        <v>548.6400077083149</v>
      </c>
      <c r="F30" s="3">
        <f t="shared" si="3"/>
        <v>8989.3058283042737</v>
      </c>
      <c r="G30" s="3">
        <f t="shared" si="4"/>
        <v>131374.65609929583</v>
      </c>
      <c r="H30" s="3">
        <f t="shared" si="5"/>
        <v>127375.34390070415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2">
        <f>SUM(S13:S29)</f>
        <v>408866.38000000012</v>
      </c>
      <c r="T30" s="2">
        <f>SUM(T13:T29)</f>
        <v>533357.29</v>
      </c>
      <c r="U30" s="2">
        <f>SUM(U13:U29)</f>
        <v>275164.76</v>
      </c>
      <c r="V30" s="4"/>
      <c r="W30" s="4"/>
      <c r="X30" s="4"/>
      <c r="Y30" s="4"/>
      <c r="Z30" s="4"/>
    </row>
    <row r="31" spans="1:26" ht="12.75" customHeight="1" x14ac:dyDescent="0.15">
      <c r="A31" s="27">
        <v>19</v>
      </c>
      <c r="B31" s="3">
        <f t="shared" si="6"/>
        <v>13195.545887401357</v>
      </c>
      <c r="C31" s="3">
        <f t="shared" si="0"/>
        <v>3936.860527775566</v>
      </c>
      <c r="D31" s="3">
        <f t="shared" si="1"/>
        <v>3423.3569806744053</v>
      </c>
      <c r="E31" s="3">
        <f t="shared" si="2"/>
        <v>513.50354710116062</v>
      </c>
      <c r="F31" s="3">
        <f t="shared" si="3"/>
        <v>9258.6853596257915</v>
      </c>
      <c r="G31" s="3">
        <f t="shared" si="4"/>
        <v>122115.97073967004</v>
      </c>
      <c r="H31" s="3">
        <f t="shared" si="5"/>
        <v>136634.02926032993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15">
      <c r="A32" s="27">
        <v>20</v>
      </c>
      <c r="B32" s="3">
        <f t="shared" si="6"/>
        <v>13195.545887401357</v>
      </c>
      <c r="C32" s="3">
        <f t="shared" si="0"/>
        <v>3659.4085898321132</v>
      </c>
      <c r="D32" s="3">
        <f t="shared" si="1"/>
        <v>3182.0944259409684</v>
      </c>
      <c r="E32" s="3">
        <f t="shared" si="2"/>
        <v>477.31416389114474</v>
      </c>
      <c r="F32" s="3">
        <f t="shared" si="3"/>
        <v>9536.1372975692429</v>
      </c>
      <c r="G32" s="3">
        <f t="shared" si="4"/>
        <v>112579.83344210079</v>
      </c>
      <c r="H32" s="3">
        <f t="shared" si="5"/>
        <v>146170.16655789918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15">
      <c r="A33" s="27">
        <v>21</v>
      </c>
      <c r="B33" s="3">
        <f t="shared" si="6"/>
        <v>13195.545887401357</v>
      </c>
      <c r="C33" s="3">
        <f t="shared" si="0"/>
        <v>3373.6423421482882</v>
      </c>
      <c r="D33" s="3">
        <f t="shared" si="1"/>
        <v>2933.6020366506855</v>
      </c>
      <c r="E33" s="3">
        <f t="shared" si="2"/>
        <v>440.04030549760273</v>
      </c>
      <c r="F33" s="3">
        <f t="shared" si="3"/>
        <v>9821.9035452530679</v>
      </c>
      <c r="G33" s="3">
        <f t="shared" si="4"/>
        <v>102757.92989684772</v>
      </c>
      <c r="H33" s="3">
        <f t="shared" si="5"/>
        <v>155992.07010315225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15">
      <c r="A34" s="27">
        <v>22</v>
      </c>
      <c r="B34" s="3">
        <f t="shared" si="6"/>
        <v>13195.545887401357</v>
      </c>
      <c r="C34" s="3">
        <f t="shared" si="0"/>
        <v>3079.3126325755384</v>
      </c>
      <c r="D34" s="3">
        <f t="shared" si="1"/>
        <v>2677.6631587613379</v>
      </c>
      <c r="E34" s="3">
        <f t="shared" si="2"/>
        <v>401.64947381420052</v>
      </c>
      <c r="F34" s="3">
        <f t="shared" si="3"/>
        <v>10116.23325482582</v>
      </c>
      <c r="G34" s="3">
        <f t="shared" si="4"/>
        <v>92641.696642021911</v>
      </c>
      <c r="H34" s="3">
        <f t="shared" si="5"/>
        <v>166108.30335797806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27">
        <v>23</v>
      </c>
      <c r="B35" s="3">
        <f t="shared" si="6"/>
        <v>13195.545887401357</v>
      </c>
      <c r="C35" s="3">
        <f t="shared" si="0"/>
        <v>2776.1628427059245</v>
      </c>
      <c r="D35" s="3">
        <f t="shared" si="1"/>
        <v>2414.0546458312388</v>
      </c>
      <c r="E35" s="3">
        <f t="shared" si="2"/>
        <v>362.10819687468575</v>
      </c>
      <c r="F35" s="3">
        <f t="shared" si="3"/>
        <v>10419.383044695433</v>
      </c>
      <c r="G35" s="3">
        <f t="shared" si="4"/>
        <v>82222.313597326473</v>
      </c>
      <c r="H35" s="3">
        <f t="shared" si="5"/>
        <v>176527.68640267348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27">
        <v>24</v>
      </c>
      <c r="B36" s="3">
        <f t="shared" si="6"/>
        <v>13195.545887401357</v>
      </c>
      <c r="C36" s="3">
        <f t="shared" si="0"/>
        <v>2463.9286641332178</v>
      </c>
      <c r="D36" s="3">
        <f t="shared" si="1"/>
        <v>2142.5466644636676</v>
      </c>
      <c r="E36" s="3">
        <f t="shared" si="2"/>
        <v>321.38199966955017</v>
      </c>
      <c r="F36" s="3">
        <f t="shared" si="3"/>
        <v>10731.61722326814</v>
      </c>
      <c r="G36" s="3">
        <f t="shared" si="4"/>
        <v>71490.696374058331</v>
      </c>
      <c r="H36" s="3">
        <f t="shared" si="5"/>
        <v>187259.30362594163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27">
        <v>25</v>
      </c>
      <c r="B37" s="3">
        <f t="shared" si="6"/>
        <v>13195.545887401357</v>
      </c>
      <c r="C37" s="3">
        <f t="shared" si="0"/>
        <v>2142.3378680092828</v>
      </c>
      <c r="D37" s="3">
        <f t="shared" si="1"/>
        <v>1862.9024939211156</v>
      </c>
      <c r="E37" s="3">
        <f t="shared" si="2"/>
        <v>279.43537408816724</v>
      </c>
      <c r="F37" s="3">
        <f t="shared" si="3"/>
        <v>11053.208019392076</v>
      </c>
      <c r="G37" s="3">
        <f t="shared" si="4"/>
        <v>60437.488354666253</v>
      </c>
      <c r="H37" s="3">
        <f t="shared" si="5"/>
        <v>198312.5116453337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27">
        <v>26</v>
      </c>
      <c r="B38" s="3">
        <f t="shared" si="6"/>
        <v>13195.545887401357</v>
      </c>
      <c r="C38" s="3">
        <f t="shared" si="0"/>
        <v>1811.1100676948336</v>
      </c>
      <c r="D38" s="3">
        <f t="shared" si="1"/>
        <v>1574.8783197346379</v>
      </c>
      <c r="E38" s="3">
        <f t="shared" si="2"/>
        <v>236.23174796019566</v>
      </c>
      <c r="F38" s="3">
        <f t="shared" si="3"/>
        <v>11384.435819706523</v>
      </c>
      <c r="G38" s="3">
        <f t="shared" si="4"/>
        <v>49053.05253495973</v>
      </c>
      <c r="H38" s="3">
        <f t="shared" si="5"/>
        <v>209696.94746504023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27">
        <v>27</v>
      </c>
      <c r="B39" s="3">
        <f t="shared" si="6"/>
        <v>13195.545887401357</v>
      </c>
      <c r="C39" s="3">
        <f t="shared" si="0"/>
        <v>1469.9564742976283</v>
      </c>
      <c r="D39" s="3">
        <f t="shared" si="1"/>
        <v>1278.2230211283725</v>
      </c>
      <c r="E39" s="3">
        <f t="shared" si="2"/>
        <v>191.73345316925588</v>
      </c>
      <c r="F39" s="3">
        <f t="shared" si="3"/>
        <v>11725.589413103729</v>
      </c>
      <c r="G39" s="3">
        <f t="shared" si="4"/>
        <v>37327.463121856003</v>
      </c>
      <c r="H39" s="3">
        <f t="shared" si="5"/>
        <v>221422.53687814396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27">
        <v>28</v>
      </c>
      <c r="B40" s="3">
        <f t="shared" si="6"/>
        <v>13195.545887401357</v>
      </c>
      <c r="C40" s="3">
        <f t="shared" si="0"/>
        <v>1118.5796448849533</v>
      </c>
      <c r="D40" s="3">
        <f t="shared" si="1"/>
        <v>972.67795207387246</v>
      </c>
      <c r="E40" s="3">
        <f t="shared" si="2"/>
        <v>145.90169281108081</v>
      </c>
      <c r="F40" s="3">
        <f t="shared" si="3"/>
        <v>12076.966242516402</v>
      </c>
      <c r="G40" s="3">
        <f t="shared" si="4"/>
        <v>25250.4968793396</v>
      </c>
      <c r="H40" s="3">
        <f t="shared" si="5"/>
        <v>233499.50312066037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27">
        <v>29</v>
      </c>
      <c r="B41" s="3">
        <f t="shared" si="6"/>
        <v>13195.545887401357</v>
      </c>
      <c r="C41" s="3">
        <f t="shared" si="0"/>
        <v>756.67322315087847</v>
      </c>
      <c r="D41" s="3">
        <f t="shared" si="1"/>
        <v>657.97671578337258</v>
      </c>
      <c r="E41" s="3">
        <f t="shared" si="2"/>
        <v>98.696507367505887</v>
      </c>
      <c r="F41" s="3">
        <f t="shared" si="3"/>
        <v>12438.872664250479</v>
      </c>
      <c r="G41" s="3">
        <f t="shared" si="4"/>
        <v>12811.624215089121</v>
      </c>
      <c r="H41" s="3">
        <f t="shared" si="5"/>
        <v>245938.37578491087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27">
        <v>30</v>
      </c>
      <c r="B42" s="3">
        <f t="shared" si="6"/>
        <v>13195.545887401357</v>
      </c>
      <c r="C42" s="3">
        <f t="shared" si="0"/>
        <v>383.92167231217252</v>
      </c>
      <c r="D42" s="3">
        <f t="shared" si="1"/>
        <v>333.84493244536742</v>
      </c>
      <c r="E42" s="3">
        <f t="shared" si="2"/>
        <v>50.076739866805099</v>
      </c>
      <c r="F42" s="3">
        <f t="shared" si="3"/>
        <v>12811.624215089185</v>
      </c>
      <c r="G42" s="3">
        <f t="shared" si="4"/>
        <v>-6.3664629124104977E-11</v>
      </c>
      <c r="H42" s="3">
        <f t="shared" si="5"/>
        <v>258750.00000000006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27">
        <v>31</v>
      </c>
      <c r="B43" s="3"/>
      <c r="C43" s="3" t="e">
        <f t="shared" si="0"/>
        <v>#NUM!</v>
      </c>
      <c r="D43" s="3" t="e">
        <f t="shared" si="1"/>
        <v>#NUM!</v>
      </c>
      <c r="E43" s="3" t="e">
        <f t="shared" si="2"/>
        <v>#NUM!</v>
      </c>
      <c r="F43" s="3" t="e">
        <f t="shared" si="3"/>
        <v>#NUM!</v>
      </c>
      <c r="G43" s="3" t="e">
        <f t="shared" si="4"/>
        <v>#NUM!</v>
      </c>
      <c r="H43" s="3" t="e">
        <f t="shared" si="5"/>
        <v>#NUM!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27">
        <v>32</v>
      </c>
      <c r="B44" s="3"/>
      <c r="C44" s="3" t="e">
        <f t="shared" si="0"/>
        <v>#NUM!</v>
      </c>
      <c r="D44" s="3" t="e">
        <f t="shared" si="1"/>
        <v>#NUM!</v>
      </c>
      <c r="E44" s="3" t="e">
        <f t="shared" si="2"/>
        <v>#NUM!</v>
      </c>
      <c r="F44" s="3" t="e">
        <f t="shared" si="3"/>
        <v>#NUM!</v>
      </c>
      <c r="G44" s="3" t="e">
        <f t="shared" si="4"/>
        <v>#NUM!</v>
      </c>
      <c r="H44" s="3" t="e">
        <f t="shared" si="5"/>
        <v>#NUM!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27">
        <v>33</v>
      </c>
      <c r="B45" s="3"/>
      <c r="C45" s="3" t="e">
        <f t="shared" ref="C45:C72" si="7">IPMT($C$5*($C$7/12),A45,$C$8,-$C$4)</f>
        <v>#NUM!</v>
      </c>
      <c r="D45" s="3" t="e">
        <f t="shared" ref="D45:D72" si="8">C45-E45</f>
        <v>#NUM!</v>
      </c>
      <c r="E45" s="3" t="e">
        <f t="shared" ref="E45:E72" si="9">C45-(C45/1.15)</f>
        <v>#NUM!</v>
      </c>
      <c r="F45" s="3" t="e">
        <f t="shared" ref="F45:F72" si="10">PPMT($C$5*($C$7/12),A45,$C$8,-$C$4)</f>
        <v>#NUM!</v>
      </c>
      <c r="G45" s="3" t="e">
        <f t="shared" ref="G45:G72" si="11">G44-F45</f>
        <v>#NUM!</v>
      </c>
      <c r="H45" s="3" t="e">
        <f t="shared" ref="H45:H72" si="12">F45+H44</f>
        <v>#NUM!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27">
        <v>34</v>
      </c>
      <c r="B46" s="3"/>
      <c r="C46" s="3" t="e">
        <f t="shared" si="7"/>
        <v>#NUM!</v>
      </c>
      <c r="D46" s="3" t="e">
        <f t="shared" si="8"/>
        <v>#NUM!</v>
      </c>
      <c r="E46" s="3" t="e">
        <f t="shared" si="9"/>
        <v>#NUM!</v>
      </c>
      <c r="F46" s="3" t="e">
        <f t="shared" si="10"/>
        <v>#NUM!</v>
      </c>
      <c r="G46" s="3" t="e">
        <f t="shared" si="11"/>
        <v>#NUM!</v>
      </c>
      <c r="H46" s="3" t="e">
        <f t="shared" si="12"/>
        <v>#NUM!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27">
        <v>35</v>
      </c>
      <c r="B47" s="3"/>
      <c r="C47" s="3" t="e">
        <f t="shared" si="7"/>
        <v>#NUM!</v>
      </c>
      <c r="D47" s="3" t="e">
        <f t="shared" si="8"/>
        <v>#NUM!</v>
      </c>
      <c r="E47" s="3" t="e">
        <f t="shared" si="9"/>
        <v>#NUM!</v>
      </c>
      <c r="F47" s="3" t="e">
        <f t="shared" si="10"/>
        <v>#NUM!</v>
      </c>
      <c r="G47" s="3" t="e">
        <f t="shared" si="11"/>
        <v>#NUM!</v>
      </c>
      <c r="H47" s="3" t="e">
        <f t="shared" si="12"/>
        <v>#NUM!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27">
        <v>36</v>
      </c>
      <c r="B48" s="3"/>
      <c r="C48" s="3" t="e">
        <f t="shared" si="7"/>
        <v>#NUM!</v>
      </c>
      <c r="D48" s="3" t="e">
        <f t="shared" si="8"/>
        <v>#NUM!</v>
      </c>
      <c r="E48" s="3" t="e">
        <f t="shared" si="9"/>
        <v>#NUM!</v>
      </c>
      <c r="F48" s="3" t="e">
        <f t="shared" si="10"/>
        <v>#NUM!</v>
      </c>
      <c r="G48" s="3" t="e">
        <f t="shared" si="11"/>
        <v>#NUM!</v>
      </c>
      <c r="H48" s="3" t="e">
        <f t="shared" si="12"/>
        <v>#NUM!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27">
        <v>37</v>
      </c>
      <c r="B49" s="3"/>
      <c r="C49" s="3" t="e">
        <f t="shared" si="7"/>
        <v>#NUM!</v>
      </c>
      <c r="D49" s="3" t="e">
        <f t="shared" si="8"/>
        <v>#NUM!</v>
      </c>
      <c r="E49" s="3" t="e">
        <f t="shared" si="9"/>
        <v>#NUM!</v>
      </c>
      <c r="F49" s="3" t="e">
        <f t="shared" si="10"/>
        <v>#NUM!</v>
      </c>
      <c r="G49" s="3" t="e">
        <f t="shared" si="11"/>
        <v>#NUM!</v>
      </c>
      <c r="H49" s="3" t="e">
        <f t="shared" si="12"/>
        <v>#NUM!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27">
        <v>38</v>
      </c>
      <c r="B50" s="3"/>
      <c r="C50" s="3" t="e">
        <f t="shared" si="7"/>
        <v>#NUM!</v>
      </c>
      <c r="D50" s="3" t="e">
        <f t="shared" si="8"/>
        <v>#NUM!</v>
      </c>
      <c r="E50" s="3" t="e">
        <f t="shared" si="9"/>
        <v>#NUM!</v>
      </c>
      <c r="F50" s="3" t="e">
        <f t="shared" si="10"/>
        <v>#NUM!</v>
      </c>
      <c r="G50" s="3" t="e">
        <f t="shared" si="11"/>
        <v>#NUM!</v>
      </c>
      <c r="H50" s="3" t="e">
        <f t="shared" si="12"/>
        <v>#NUM!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27">
        <v>39</v>
      </c>
      <c r="B51" s="3"/>
      <c r="C51" s="3" t="e">
        <f t="shared" si="7"/>
        <v>#NUM!</v>
      </c>
      <c r="D51" s="3" t="e">
        <f t="shared" si="8"/>
        <v>#NUM!</v>
      </c>
      <c r="E51" s="3" t="e">
        <f t="shared" si="9"/>
        <v>#NUM!</v>
      </c>
      <c r="F51" s="3" t="e">
        <f t="shared" si="10"/>
        <v>#NUM!</v>
      </c>
      <c r="G51" s="3" t="e">
        <f t="shared" si="11"/>
        <v>#NUM!</v>
      </c>
      <c r="H51" s="3" t="e">
        <f t="shared" si="12"/>
        <v>#NUM!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27">
        <v>40</v>
      </c>
      <c r="B52" s="3"/>
      <c r="C52" s="3" t="e">
        <f t="shared" si="7"/>
        <v>#NUM!</v>
      </c>
      <c r="D52" s="3" t="e">
        <f t="shared" si="8"/>
        <v>#NUM!</v>
      </c>
      <c r="E52" s="3" t="e">
        <f t="shared" si="9"/>
        <v>#NUM!</v>
      </c>
      <c r="F52" s="3" t="e">
        <f t="shared" si="10"/>
        <v>#NUM!</v>
      </c>
      <c r="G52" s="3" t="e">
        <f t="shared" si="11"/>
        <v>#NUM!</v>
      </c>
      <c r="H52" s="3" t="e">
        <f t="shared" si="12"/>
        <v>#NUM!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27">
        <v>41</v>
      </c>
      <c r="B53" s="3"/>
      <c r="C53" s="3" t="e">
        <f t="shared" si="7"/>
        <v>#NUM!</v>
      </c>
      <c r="D53" s="3" t="e">
        <f t="shared" si="8"/>
        <v>#NUM!</v>
      </c>
      <c r="E53" s="3" t="e">
        <f t="shared" si="9"/>
        <v>#NUM!</v>
      </c>
      <c r="F53" s="3" t="e">
        <f t="shared" si="10"/>
        <v>#NUM!</v>
      </c>
      <c r="G53" s="3" t="e">
        <f t="shared" si="11"/>
        <v>#NUM!</v>
      </c>
      <c r="H53" s="3" t="e">
        <f t="shared" si="12"/>
        <v>#NUM!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27">
        <v>42</v>
      </c>
      <c r="B54" s="3"/>
      <c r="C54" s="3" t="e">
        <f t="shared" si="7"/>
        <v>#NUM!</v>
      </c>
      <c r="D54" s="3" t="e">
        <f t="shared" si="8"/>
        <v>#NUM!</v>
      </c>
      <c r="E54" s="3" t="e">
        <f t="shared" si="9"/>
        <v>#NUM!</v>
      </c>
      <c r="F54" s="3" t="e">
        <f t="shared" si="10"/>
        <v>#NUM!</v>
      </c>
      <c r="G54" s="3" t="e">
        <f t="shared" si="11"/>
        <v>#NUM!</v>
      </c>
      <c r="H54" s="3" t="e">
        <f t="shared" si="12"/>
        <v>#NUM!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27">
        <v>43</v>
      </c>
      <c r="B55" s="3"/>
      <c r="C55" s="3" t="e">
        <f t="shared" si="7"/>
        <v>#NUM!</v>
      </c>
      <c r="D55" s="3" t="e">
        <f t="shared" si="8"/>
        <v>#NUM!</v>
      </c>
      <c r="E55" s="3" t="e">
        <f t="shared" si="9"/>
        <v>#NUM!</v>
      </c>
      <c r="F55" s="3" t="e">
        <f t="shared" si="10"/>
        <v>#NUM!</v>
      </c>
      <c r="G55" s="3" t="e">
        <f t="shared" si="11"/>
        <v>#NUM!</v>
      </c>
      <c r="H55" s="3" t="e">
        <f t="shared" si="12"/>
        <v>#NUM!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27">
        <v>44</v>
      </c>
      <c r="B56" s="3"/>
      <c r="C56" s="3" t="e">
        <f t="shared" si="7"/>
        <v>#NUM!</v>
      </c>
      <c r="D56" s="3" t="e">
        <f t="shared" si="8"/>
        <v>#NUM!</v>
      </c>
      <c r="E56" s="3" t="e">
        <f t="shared" si="9"/>
        <v>#NUM!</v>
      </c>
      <c r="F56" s="3" t="e">
        <f t="shared" si="10"/>
        <v>#NUM!</v>
      </c>
      <c r="G56" s="3" t="e">
        <f t="shared" si="11"/>
        <v>#NUM!</v>
      </c>
      <c r="H56" s="3" t="e">
        <f t="shared" si="12"/>
        <v>#NUM!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27">
        <v>45</v>
      </c>
      <c r="B57" s="3"/>
      <c r="C57" s="3" t="e">
        <f t="shared" si="7"/>
        <v>#NUM!</v>
      </c>
      <c r="D57" s="3" t="e">
        <f t="shared" si="8"/>
        <v>#NUM!</v>
      </c>
      <c r="E57" s="3" t="e">
        <f t="shared" si="9"/>
        <v>#NUM!</v>
      </c>
      <c r="F57" s="3" t="e">
        <f t="shared" si="10"/>
        <v>#NUM!</v>
      </c>
      <c r="G57" s="3" t="e">
        <f t="shared" si="11"/>
        <v>#NUM!</v>
      </c>
      <c r="H57" s="3" t="e">
        <f t="shared" si="12"/>
        <v>#NUM!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27">
        <v>46</v>
      </c>
      <c r="B58" s="3"/>
      <c r="C58" s="3" t="e">
        <f t="shared" si="7"/>
        <v>#NUM!</v>
      </c>
      <c r="D58" s="3" t="e">
        <f t="shared" si="8"/>
        <v>#NUM!</v>
      </c>
      <c r="E58" s="3" t="e">
        <f t="shared" si="9"/>
        <v>#NUM!</v>
      </c>
      <c r="F58" s="3" t="e">
        <f t="shared" si="10"/>
        <v>#NUM!</v>
      </c>
      <c r="G58" s="3" t="e">
        <f t="shared" si="11"/>
        <v>#NUM!</v>
      </c>
      <c r="H58" s="3" t="e">
        <f t="shared" si="12"/>
        <v>#NUM!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27">
        <v>47</v>
      </c>
      <c r="B59" s="3"/>
      <c r="C59" s="3" t="e">
        <f t="shared" si="7"/>
        <v>#NUM!</v>
      </c>
      <c r="D59" s="3" t="e">
        <f t="shared" si="8"/>
        <v>#NUM!</v>
      </c>
      <c r="E59" s="3" t="e">
        <f t="shared" si="9"/>
        <v>#NUM!</v>
      </c>
      <c r="F59" s="3" t="e">
        <f t="shared" si="10"/>
        <v>#NUM!</v>
      </c>
      <c r="G59" s="3" t="e">
        <f t="shared" si="11"/>
        <v>#NUM!</v>
      </c>
      <c r="H59" s="3" t="e">
        <f t="shared" si="12"/>
        <v>#NUM!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27">
        <v>48</v>
      </c>
      <c r="B60" s="3"/>
      <c r="C60" s="3" t="e">
        <f t="shared" si="7"/>
        <v>#NUM!</v>
      </c>
      <c r="D60" s="3" t="e">
        <f t="shared" si="8"/>
        <v>#NUM!</v>
      </c>
      <c r="E60" s="3" t="e">
        <f t="shared" si="9"/>
        <v>#NUM!</v>
      </c>
      <c r="F60" s="3" t="e">
        <f t="shared" si="10"/>
        <v>#NUM!</v>
      </c>
      <c r="G60" s="3" t="e">
        <f t="shared" si="11"/>
        <v>#NUM!</v>
      </c>
      <c r="H60" s="3" t="e">
        <f t="shared" si="12"/>
        <v>#NUM!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27">
        <v>49</v>
      </c>
      <c r="B61" s="3"/>
      <c r="C61" s="3" t="e">
        <f t="shared" si="7"/>
        <v>#NUM!</v>
      </c>
      <c r="D61" s="3" t="e">
        <f t="shared" si="8"/>
        <v>#NUM!</v>
      </c>
      <c r="E61" s="3" t="e">
        <f t="shared" si="9"/>
        <v>#NUM!</v>
      </c>
      <c r="F61" s="3" t="e">
        <f t="shared" si="10"/>
        <v>#NUM!</v>
      </c>
      <c r="G61" s="3" t="e">
        <f t="shared" si="11"/>
        <v>#NUM!</v>
      </c>
      <c r="H61" s="3" t="e">
        <f t="shared" si="12"/>
        <v>#NUM!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27">
        <v>50</v>
      </c>
      <c r="B62" s="3"/>
      <c r="C62" s="3" t="e">
        <f t="shared" si="7"/>
        <v>#NUM!</v>
      </c>
      <c r="D62" s="3" t="e">
        <f t="shared" si="8"/>
        <v>#NUM!</v>
      </c>
      <c r="E62" s="3" t="e">
        <f t="shared" si="9"/>
        <v>#NUM!</v>
      </c>
      <c r="F62" s="3" t="e">
        <f t="shared" si="10"/>
        <v>#NUM!</v>
      </c>
      <c r="G62" s="3" t="e">
        <f t="shared" si="11"/>
        <v>#NUM!</v>
      </c>
      <c r="H62" s="3" t="e">
        <f t="shared" si="12"/>
        <v>#NUM!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27">
        <v>51</v>
      </c>
      <c r="B63" s="3"/>
      <c r="C63" s="3" t="e">
        <f t="shared" si="7"/>
        <v>#NUM!</v>
      </c>
      <c r="D63" s="3" t="e">
        <f t="shared" si="8"/>
        <v>#NUM!</v>
      </c>
      <c r="E63" s="3" t="e">
        <f t="shared" si="9"/>
        <v>#NUM!</v>
      </c>
      <c r="F63" s="3" t="e">
        <f t="shared" si="10"/>
        <v>#NUM!</v>
      </c>
      <c r="G63" s="3" t="e">
        <f t="shared" si="11"/>
        <v>#NUM!</v>
      </c>
      <c r="H63" s="3" t="e">
        <f t="shared" si="12"/>
        <v>#NUM!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27">
        <v>52</v>
      </c>
      <c r="B64" s="3"/>
      <c r="C64" s="3" t="e">
        <f t="shared" si="7"/>
        <v>#NUM!</v>
      </c>
      <c r="D64" s="3" t="e">
        <f t="shared" si="8"/>
        <v>#NUM!</v>
      </c>
      <c r="E64" s="3" t="e">
        <f t="shared" si="9"/>
        <v>#NUM!</v>
      </c>
      <c r="F64" s="3" t="e">
        <f t="shared" si="10"/>
        <v>#NUM!</v>
      </c>
      <c r="G64" s="3" t="e">
        <f t="shared" si="11"/>
        <v>#NUM!</v>
      </c>
      <c r="H64" s="3" t="e">
        <f t="shared" si="12"/>
        <v>#NUM!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27">
        <v>53</v>
      </c>
      <c r="B65" s="3"/>
      <c r="C65" s="3" t="e">
        <f t="shared" si="7"/>
        <v>#NUM!</v>
      </c>
      <c r="D65" s="3" t="e">
        <f t="shared" si="8"/>
        <v>#NUM!</v>
      </c>
      <c r="E65" s="3" t="e">
        <f t="shared" si="9"/>
        <v>#NUM!</v>
      </c>
      <c r="F65" s="3" t="e">
        <f t="shared" si="10"/>
        <v>#NUM!</v>
      </c>
      <c r="G65" s="3" t="e">
        <f t="shared" si="11"/>
        <v>#NUM!</v>
      </c>
      <c r="H65" s="3" t="e">
        <f t="shared" si="12"/>
        <v>#NUM!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27">
        <v>54</v>
      </c>
      <c r="B66" s="3"/>
      <c r="C66" s="3" t="e">
        <f t="shared" si="7"/>
        <v>#NUM!</v>
      </c>
      <c r="D66" s="3" t="e">
        <f t="shared" si="8"/>
        <v>#NUM!</v>
      </c>
      <c r="E66" s="3" t="e">
        <f t="shared" si="9"/>
        <v>#NUM!</v>
      </c>
      <c r="F66" s="3" t="e">
        <f t="shared" si="10"/>
        <v>#NUM!</v>
      </c>
      <c r="G66" s="3" t="e">
        <f t="shared" si="11"/>
        <v>#NUM!</v>
      </c>
      <c r="H66" s="3" t="e">
        <f t="shared" si="12"/>
        <v>#NUM!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27">
        <v>55</v>
      </c>
      <c r="B67" s="3"/>
      <c r="C67" s="3" t="e">
        <f t="shared" si="7"/>
        <v>#NUM!</v>
      </c>
      <c r="D67" s="3" t="e">
        <f t="shared" si="8"/>
        <v>#NUM!</v>
      </c>
      <c r="E67" s="3" t="e">
        <f t="shared" si="9"/>
        <v>#NUM!</v>
      </c>
      <c r="F67" s="3" t="e">
        <f t="shared" si="10"/>
        <v>#NUM!</v>
      </c>
      <c r="G67" s="3" t="e">
        <f t="shared" si="11"/>
        <v>#NUM!</v>
      </c>
      <c r="H67" s="3" t="e">
        <f t="shared" si="12"/>
        <v>#NUM!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27">
        <v>56</v>
      </c>
      <c r="B68" s="3"/>
      <c r="C68" s="3" t="e">
        <f t="shared" si="7"/>
        <v>#NUM!</v>
      </c>
      <c r="D68" s="3" t="e">
        <f t="shared" si="8"/>
        <v>#NUM!</v>
      </c>
      <c r="E68" s="3" t="e">
        <f t="shared" si="9"/>
        <v>#NUM!</v>
      </c>
      <c r="F68" s="3" t="e">
        <f t="shared" si="10"/>
        <v>#NUM!</v>
      </c>
      <c r="G68" s="3" t="e">
        <f t="shared" si="11"/>
        <v>#NUM!</v>
      </c>
      <c r="H68" s="3" t="e">
        <f t="shared" si="12"/>
        <v>#NUM!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27">
        <v>57</v>
      </c>
      <c r="B69" s="3"/>
      <c r="C69" s="3" t="e">
        <f t="shared" si="7"/>
        <v>#NUM!</v>
      </c>
      <c r="D69" s="3" t="e">
        <f t="shared" si="8"/>
        <v>#NUM!</v>
      </c>
      <c r="E69" s="3" t="e">
        <f t="shared" si="9"/>
        <v>#NUM!</v>
      </c>
      <c r="F69" s="3" t="e">
        <f t="shared" si="10"/>
        <v>#NUM!</v>
      </c>
      <c r="G69" s="3" t="e">
        <f t="shared" si="11"/>
        <v>#NUM!</v>
      </c>
      <c r="H69" s="3" t="e">
        <f t="shared" si="12"/>
        <v>#NUM!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27">
        <v>58</v>
      </c>
      <c r="B70" s="3"/>
      <c r="C70" s="3" t="e">
        <f t="shared" si="7"/>
        <v>#NUM!</v>
      </c>
      <c r="D70" s="3" t="e">
        <f t="shared" si="8"/>
        <v>#NUM!</v>
      </c>
      <c r="E70" s="3" t="e">
        <f t="shared" si="9"/>
        <v>#NUM!</v>
      </c>
      <c r="F70" s="3" t="e">
        <f t="shared" si="10"/>
        <v>#NUM!</v>
      </c>
      <c r="G70" s="3" t="e">
        <f t="shared" si="11"/>
        <v>#NUM!</v>
      </c>
      <c r="H70" s="3" t="e">
        <f t="shared" si="12"/>
        <v>#NUM!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27">
        <v>59</v>
      </c>
      <c r="B71" s="3"/>
      <c r="C71" s="3" t="e">
        <f t="shared" si="7"/>
        <v>#NUM!</v>
      </c>
      <c r="D71" s="3" t="e">
        <f t="shared" si="8"/>
        <v>#NUM!</v>
      </c>
      <c r="E71" s="3" t="e">
        <f t="shared" si="9"/>
        <v>#NUM!</v>
      </c>
      <c r="F71" s="3" t="e">
        <f t="shared" si="10"/>
        <v>#NUM!</v>
      </c>
      <c r="G71" s="3" t="e">
        <f t="shared" si="11"/>
        <v>#NUM!</v>
      </c>
      <c r="H71" s="3" t="e">
        <f t="shared" si="12"/>
        <v>#NUM!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27">
        <v>60</v>
      </c>
      <c r="B72" s="3"/>
      <c r="C72" s="3" t="e">
        <f t="shared" si="7"/>
        <v>#NUM!</v>
      </c>
      <c r="D72" s="3" t="e">
        <f t="shared" si="8"/>
        <v>#NUM!</v>
      </c>
      <c r="E72" s="3" t="e">
        <f t="shared" si="9"/>
        <v>#NUM!</v>
      </c>
      <c r="F72" s="3" t="e">
        <f t="shared" si="10"/>
        <v>#NUM!</v>
      </c>
      <c r="G72" s="3" t="e">
        <f t="shared" si="11"/>
        <v>#NUM!</v>
      </c>
      <c r="H72" s="3" t="e">
        <f t="shared" si="12"/>
        <v>#NUM!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27">
        <v>61</v>
      </c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27">
        <v>62</v>
      </c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27">
        <v>63</v>
      </c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27">
        <v>64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27">
        <v>65</v>
      </c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27">
        <v>66</v>
      </c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27">
        <v>67</v>
      </c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27">
        <v>68</v>
      </c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27">
        <v>69</v>
      </c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27">
        <v>70</v>
      </c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27">
        <v>71</v>
      </c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27">
        <v>72</v>
      </c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27">
        <v>73</v>
      </c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27">
        <v>74</v>
      </c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27">
        <v>75</v>
      </c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27">
        <v>76</v>
      </c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27">
        <v>77</v>
      </c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27">
        <v>78</v>
      </c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27">
        <v>79</v>
      </c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27">
        <v>80</v>
      </c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27">
        <v>81</v>
      </c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27">
        <v>82</v>
      </c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27">
        <v>83</v>
      </c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27">
        <v>84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27">
        <v>85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27">
        <v>86</v>
      </c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27">
        <v>87</v>
      </c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27">
        <v>88</v>
      </c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27">
        <v>89</v>
      </c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27">
        <v>90</v>
      </c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27">
        <v>91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27">
        <v>92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27">
        <v>93</v>
      </c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27">
        <v>94</v>
      </c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27">
        <v>95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27">
        <v>96</v>
      </c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27">
        <v>97</v>
      </c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27">
        <v>98</v>
      </c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27">
        <v>99</v>
      </c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27">
        <v>100</v>
      </c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27">
        <v>101</v>
      </c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27">
        <v>102</v>
      </c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27">
        <v>103</v>
      </c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27">
        <v>104</v>
      </c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27">
        <v>105</v>
      </c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27">
        <v>106</v>
      </c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27">
        <v>107</v>
      </c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27">
        <v>108</v>
      </c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27">
        <v>109</v>
      </c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27">
        <v>110</v>
      </c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27">
        <v>111</v>
      </c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27">
        <v>112</v>
      </c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27">
        <v>113</v>
      </c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27">
        <v>114</v>
      </c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27">
        <v>115</v>
      </c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27">
        <v>116</v>
      </c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27">
        <v>117</v>
      </c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27">
        <v>118</v>
      </c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27">
        <v>119</v>
      </c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27">
        <v>120</v>
      </c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27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27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27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27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27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27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27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27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27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27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</sheetData>
  <mergeCells count="7">
    <mergeCell ref="A1:C1"/>
    <mergeCell ref="A3:B3"/>
    <mergeCell ref="A8:B8"/>
    <mergeCell ref="A7:B7"/>
    <mergeCell ref="A6:B6"/>
    <mergeCell ref="A5:B5"/>
    <mergeCell ref="A4:B4"/>
  </mergeCells>
  <pageMargins left="0.7" right="0.7" top="0.75" bottom="0.75" header="0" footer="0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2.6640625" defaultRowHeight="15" customHeight="1" x14ac:dyDescent="0.15"/>
  <cols>
    <col min="1" max="256" width="12.6640625" style="1" customWidth="1"/>
  </cols>
  <sheetData>
    <row r="1" spans="1:5" ht="13.75" customHeight="1" x14ac:dyDescent="0.15">
      <c r="A1" s="4"/>
      <c r="B1" s="4"/>
      <c r="C1" s="4"/>
      <c r="D1" s="4"/>
      <c r="E1" s="4"/>
    </row>
    <row r="2" spans="1:5" ht="13.75" customHeight="1" x14ac:dyDescent="0.15">
      <c r="A2" s="4"/>
      <c r="B2" s="4"/>
      <c r="C2" s="4"/>
      <c r="D2" s="4"/>
      <c r="E2" s="4"/>
    </row>
    <row r="3" spans="1:5" ht="13.75" customHeight="1" x14ac:dyDescent="0.15">
      <c r="A3" s="4"/>
      <c r="B3" s="4"/>
      <c r="C3" s="4"/>
      <c r="D3" s="4"/>
      <c r="E3" s="4"/>
    </row>
    <row r="4" spans="1:5" ht="13.75" customHeight="1" x14ac:dyDescent="0.15">
      <c r="A4" s="4"/>
      <c r="B4" s="4"/>
      <c r="C4" s="4"/>
      <c r="D4" s="4"/>
      <c r="E4" s="4"/>
    </row>
    <row r="5" spans="1:5" ht="13.75" customHeight="1" x14ac:dyDescent="0.15">
      <c r="A5" s="4"/>
      <c r="B5" s="4"/>
      <c r="C5" s="4"/>
      <c r="D5" s="4"/>
      <c r="E5" s="4"/>
    </row>
    <row r="6" spans="1:5" ht="13.75" customHeight="1" x14ac:dyDescent="0.15">
      <c r="A6" s="4"/>
      <c r="B6" s="4"/>
      <c r="C6" s="4"/>
      <c r="D6" s="4"/>
      <c r="E6" s="4"/>
    </row>
    <row r="7" spans="1:5" ht="13.75" customHeight="1" x14ac:dyDescent="0.15">
      <c r="A7" s="4"/>
      <c r="B7" s="4"/>
      <c r="C7" s="4"/>
      <c r="D7" s="4"/>
      <c r="E7" s="4"/>
    </row>
    <row r="8" spans="1:5" ht="13.75" customHeight="1" x14ac:dyDescent="0.15">
      <c r="A8" s="4"/>
      <c r="B8" s="4"/>
      <c r="C8" s="4"/>
      <c r="D8" s="4"/>
      <c r="E8" s="4"/>
    </row>
    <row r="9" spans="1:5" ht="13.75" customHeight="1" x14ac:dyDescent="0.15">
      <c r="A9" s="4"/>
      <c r="B9" s="4"/>
      <c r="C9" s="4"/>
      <c r="D9" s="4"/>
      <c r="E9" s="4"/>
    </row>
    <row r="10" spans="1:5" ht="13.75" customHeight="1" x14ac:dyDescent="0.15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 credito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 tiger325</cp:lastModifiedBy>
  <dcterms:created xsi:type="dcterms:W3CDTF">2024-12-19T23:31:29Z</dcterms:created>
  <dcterms:modified xsi:type="dcterms:W3CDTF">2025-10-28T21:34:04Z</dcterms:modified>
</cp:coreProperties>
</file>